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20" yWindow="1220" windowWidth="36620" windowHeight="19460" tabRatio="686" activeTab="3"/>
  </bookViews>
  <sheets>
    <sheet name="содержание " sheetId="1" r:id="rId1"/>
    <sheet name="Реквизиты" sheetId="2" r:id="rId2"/>
    <sheet name="Заявка" sheetId="3" r:id="rId3"/>
    <sheet name="Договор" sheetId="4" r:id="rId4"/>
    <sheet name="Пр. 1 " sheetId="5" r:id="rId5"/>
    <sheet name="Пр. 1.1." sheetId="6" state="hidden" r:id="rId6"/>
    <sheet name="Пр.2" sheetId="7" r:id="rId7"/>
    <sheet name="Пр.3" sheetId="8" r:id="rId8"/>
    <sheet name="Пр.4" sheetId="9" r:id="rId9"/>
    <sheet name="Доверенность" sheetId="10" r:id="rId10"/>
    <sheet name="Соэкспоненты" sheetId="11" r:id="rId11"/>
  </sheets>
  <externalReferences>
    <externalReference r:id="rId14"/>
    <externalReference r:id="rId15"/>
  </externalReferences>
  <definedNames>
    <definedName name="АВТОПРОПУСКА._ДОПОЛНИТЕЛЬНЫЕ_ПЕРСОНАЛЬНЫЕ_ПРОПУСКА._ПРИГЛАСИТЕЛЬНЫЕ_БИЛЕТЫ" localSheetId="2">#REF!</definedName>
    <definedName name="АВТОПРОПУСКА._ДОПОЛНИТЕЛЬНЫЕ_ПЕРСОНАЛЬНЫЕ_ПРОПУСКА._ПРИГЛАСИТЕЛЬНЫЕ_БИЛЕТЫ" localSheetId="5">#REF!</definedName>
    <definedName name="АВТОПРОПУСКА._ДОПОЛНИТЕЛЬНЫЕ_ПЕРСОНАЛЬНЫЕ_ПРОПУСКА._ПРИГЛАСИТЕЛЬНЫЕ_БИЛЕТЫ" localSheetId="10">#REF!</definedName>
    <definedName name="АВТОПРОПУСКА._ДОПОЛНИТЕЛЬНЫЕ_ПЕРСОНАЛЬНЫЕ_ПРОПУСКА._ПРИГЛАСИТЕЛЬНЫЕ_БИЛЕТЫ">#REF!</definedName>
    <definedName name="в" localSheetId="5">'[1]содержание '!#REF!</definedName>
    <definedName name="в" localSheetId="10">'[1]содержание '!#REF!</definedName>
    <definedName name="в">'[1]содержание '!#REF!</definedName>
    <definedName name="Директор" localSheetId="2">'[1]содержание '!#REF!</definedName>
    <definedName name="Директор" localSheetId="5">'[1]содержание '!#REF!</definedName>
    <definedName name="Директор" localSheetId="7">'[1]содержание '!#REF!</definedName>
    <definedName name="Директор" localSheetId="8">'[1]содержание '!#REF!</definedName>
    <definedName name="Директор" localSheetId="10">'[1]содержание '!#REF!</definedName>
    <definedName name="Директор">'[1]содержание '!#REF!</definedName>
    <definedName name="е">'содержание '!$A$8:$C$63</definedName>
    <definedName name="Менеджер" localSheetId="2">#REF!</definedName>
    <definedName name="Менеджер" localSheetId="5">#REF!</definedName>
    <definedName name="Менеджер" localSheetId="6">#REF!</definedName>
    <definedName name="Менеджер" localSheetId="7">#REF!</definedName>
    <definedName name="Менеджер" localSheetId="8">#REF!</definedName>
    <definedName name="Менеджер" localSheetId="10">#REF!</definedName>
    <definedName name="Менеджер">#REF!</definedName>
    <definedName name="менеджеры">'содержание '!$C$43:$C$46</definedName>
    <definedName name="п1" localSheetId="4">'Пр. 1 '!$A$1</definedName>
    <definedName name="п1" localSheetId="5">'Пр. 1.1.'!$A$1</definedName>
    <definedName name="ф" localSheetId="5">#REF!</definedName>
    <definedName name="ф" localSheetId="10">#REF!</definedName>
    <definedName name="ф">#REF!</definedName>
    <definedName name="dir" localSheetId="5">'[1]содержание '!#REF!</definedName>
    <definedName name="dir" localSheetId="10">'[1]содержание '!#REF!</definedName>
    <definedName name="dir">'[1]содержание '!#REF!</definedName>
    <definedName name="direktor" localSheetId="2">'[1]содержание '!#REF!</definedName>
    <definedName name="direktor" localSheetId="5">'[1]содержание '!#REF!</definedName>
    <definedName name="direktor" localSheetId="10">'[1]содержание '!#REF!</definedName>
    <definedName name="direktor">'[1]содержание '!#REF!</definedName>
    <definedName name="man" localSheetId="5">#REF!</definedName>
    <definedName name="man" localSheetId="10">#REF!</definedName>
    <definedName name="man">#REF!</definedName>
    <definedName name="manager" localSheetId="2">#REF!</definedName>
    <definedName name="manager" localSheetId="5">#REF!</definedName>
    <definedName name="manager" localSheetId="8">#REF!</definedName>
    <definedName name="manager" localSheetId="10">#REF!</definedName>
    <definedName name="manager">#REF!</definedName>
    <definedName name="managers" localSheetId="2">#REF!</definedName>
    <definedName name="managers" localSheetId="5">#REF!</definedName>
    <definedName name="managers" localSheetId="10">#REF!</definedName>
    <definedName name="managers">#REF!</definedName>
    <definedName name="men" localSheetId="5">#REF!</definedName>
    <definedName name="men" localSheetId="10">#REF!</definedName>
    <definedName name="men">#REF!</definedName>
    <definedName name="_xlnm.Print_Area" localSheetId="3">'Договор'!$A$1:$K$133</definedName>
    <definedName name="_xlnm.Print_Area" localSheetId="2">'Заявка'!$A$1:$L$85</definedName>
    <definedName name="_xlnm.Print_Area" localSheetId="4">'Пр. 1 '!$A$1:$L$69</definedName>
    <definedName name="_xlnm.Print_Area" localSheetId="5">'Пр. 1.1.'!$A$1:$L$69</definedName>
    <definedName name="_xlnm.Print_Area" localSheetId="6">'Пр.2'!$A$1:$M$163</definedName>
    <definedName name="_xlnm.Print_Area" localSheetId="7">'Пр.3'!$A$1:$L$123</definedName>
    <definedName name="_xlnm.Print_Area" localSheetId="8">'Пр.4'!$A$1:$L$114</definedName>
    <definedName name="_xlnm.Print_Area" localSheetId="1">'Реквизиты'!$A$1:$D$38</definedName>
    <definedName name="_xlnm.Print_Area" localSheetId="0">'содержание '!$A$1:$H$58</definedName>
    <definedName name="_xlnm.Print_Area" localSheetId="10">'Соэкспоненты'!$A$1:$L$41</definedName>
    <definedName name="table" localSheetId="2">'содержание '!$A$8:$C$63</definedName>
    <definedName name="table" localSheetId="6">'содержание '!$A$8:$C$63</definedName>
    <definedName name="table" localSheetId="7">'содержание '!$A$8:$C$63</definedName>
    <definedName name="table" localSheetId="8">'содержание '!$A$8:$C$63</definedName>
    <definedName name="table" localSheetId="10">'содержание '!$A$8:$C$63</definedName>
    <definedName name="table">'[2]Приложение 3a'!$A$8:$C$61</definedName>
    <definedName name="tables">'содержание '!$A$8:$C$63</definedName>
    <definedName name="Z_2372C141_AF13_45D9_8044_81E192C7E8F8_.wvu.PrintArea" localSheetId="3" hidden="1">'Договор'!$A$4:$K$133</definedName>
    <definedName name="Z_2372C141_AF13_45D9_8044_81E192C7E8F8_.wvu.PrintArea" localSheetId="2" hidden="1">'Заявка'!#REF!</definedName>
    <definedName name="Z_2372C141_AF13_45D9_8044_81E192C7E8F8_.wvu.PrintArea" localSheetId="4" hidden="1">'Пр. 1 '!$F$1:$K$69</definedName>
    <definedName name="Z_2372C141_AF13_45D9_8044_81E192C7E8F8_.wvu.PrintArea" localSheetId="5" hidden="1">'Пр. 1.1.'!$F$1:$K$69</definedName>
    <definedName name="Z_2372C141_AF13_45D9_8044_81E192C7E8F8_.wvu.PrintArea" localSheetId="6" hidden="1">'Пр.2'!#REF!</definedName>
    <definedName name="Z_2372C141_AF13_45D9_8044_81E192C7E8F8_.wvu.PrintArea" localSheetId="7" hidden="1">'Пр.3'!#REF!</definedName>
    <definedName name="Z_2372C141_AF13_45D9_8044_81E192C7E8F8_.wvu.PrintArea" localSheetId="8" hidden="1">'Пр.4'!#REF!</definedName>
    <definedName name="Z_2372C141_AF13_45D9_8044_81E192C7E8F8_.wvu.PrintArea" localSheetId="1" hidden="1">'Реквизиты'!$A$1:$D$37</definedName>
    <definedName name="Z_2372C141_AF13_45D9_8044_81E192C7E8F8_.wvu.PrintArea" localSheetId="10" hidden="1">'Соэкспоненты'!#REF!</definedName>
  </definedNames>
  <calcPr fullCalcOnLoad="1"/>
</workbook>
</file>

<file path=xl/comments2.xml><?xml version="1.0" encoding="utf-8"?>
<comments xmlns="http://schemas.openxmlformats.org/spreadsheetml/2006/main">
  <authors>
    <author>Andrey</author>
    <author>Я й</author>
  </authors>
  <commentList>
    <comment ref="B16" authorId="0">
      <text>
        <r>
          <rPr>
            <b/>
            <sz val="14"/>
            <color indexed="22"/>
            <rFont val="Tahoma"/>
            <family val="2"/>
          </rPr>
          <t>Укажите должность руководителя организации, 
подписывающего договор на участие в выставке</t>
        </r>
      </text>
    </comment>
    <comment ref="B5" authorId="1">
      <text>
        <r>
          <rPr>
            <b/>
            <sz val="9"/>
            <rFont val="Arial Cyr"/>
            <family val="0"/>
          </rPr>
          <t xml:space="preserve">Наименование организации для размещения в списке Экспонентов должно начинаться с заглавной буквы без кавычек. 
Организационно-правовая форма указывется после наименования организации.
Например:  
</t>
        </r>
        <r>
          <rPr>
            <sz val="9"/>
            <rFont val="Arial Cyr"/>
            <family val="0"/>
          </rPr>
          <t>Вертолеты России, АО  
Рособоронэкспорт, АО
Банк ВТБ, ПАО</t>
        </r>
      </text>
    </comment>
    <comment ref="B6" authorId="0">
      <text>
        <r>
          <rPr>
            <b/>
            <sz val="10"/>
            <color indexed="10"/>
            <rFont val="Arial Cyr"/>
            <family val="0"/>
          </rPr>
          <t>Вы можете изменить наименование организации для размещения в Дипломе Экспонента</t>
        </r>
      </text>
    </comment>
  </commentList>
</comments>
</file>

<file path=xl/comments4.xml><?xml version="1.0" encoding="utf-8"?>
<comments xmlns="http://schemas.openxmlformats.org/spreadsheetml/2006/main">
  <authors>
    <author>Andrey</author>
    <author>A-glebov</author>
    <author>Glebov</author>
    <author>Лукаш Илья</author>
  </authors>
  <commentList>
    <comment ref="C4" authorId="0">
      <text>
        <r>
          <rPr>
            <b/>
            <sz val="14"/>
            <color indexed="22"/>
            <rFont val="Tahoma"/>
            <family val="2"/>
          </rPr>
          <t>ПРИСВАИВАЕТСЯ В ООО "МКВ"</t>
        </r>
        <r>
          <rPr>
            <sz val="9"/>
            <rFont val="Arial Cyr"/>
            <family val="0"/>
          </rPr>
          <t xml:space="preserve">
</t>
        </r>
      </text>
    </comment>
    <comment ref="C6" authorId="0">
      <text>
        <r>
          <rPr>
            <b/>
            <sz val="14"/>
            <color indexed="22"/>
            <rFont val="Tahoma"/>
            <family val="2"/>
          </rPr>
          <t>Указывается ООО "МКВ"</t>
        </r>
        <r>
          <rPr>
            <sz val="9"/>
            <rFont val="Arial Cyr"/>
            <family val="0"/>
          </rPr>
          <t xml:space="preserve">
</t>
        </r>
      </text>
    </comment>
    <comment ref="B12" authorId="0">
      <text>
        <r>
          <rPr>
            <b/>
            <sz val="14"/>
            <color indexed="22"/>
            <rFont val="Tahoma"/>
            <family val="2"/>
          </rPr>
          <t>Укажите должность и ФИО руководителя полностью</t>
        </r>
        <r>
          <rPr>
            <sz val="14"/>
            <color indexed="22"/>
            <rFont val="Tahoma"/>
            <family val="2"/>
          </rPr>
          <t xml:space="preserve">
</t>
        </r>
      </text>
    </comment>
    <comment ref="H45" authorId="1">
      <text>
        <r>
          <rPr>
            <b/>
            <sz val="15"/>
            <color indexed="10"/>
            <rFont val="Tahoma"/>
            <family val="2"/>
          </rPr>
          <t xml:space="preserve">Выберите из выпадающего списка 
количество открытых сторон стенда:
1 </t>
        </r>
        <r>
          <rPr>
            <b/>
            <sz val="15"/>
            <rFont val="Tahoma"/>
            <family val="2"/>
          </rPr>
          <t>- линейный стенд;</t>
        </r>
        <r>
          <rPr>
            <b/>
            <sz val="15"/>
            <color indexed="10"/>
            <rFont val="Tahoma"/>
            <family val="2"/>
          </rPr>
          <t xml:space="preserve">
2 </t>
        </r>
        <r>
          <rPr>
            <b/>
            <sz val="15"/>
            <rFont val="Tahoma"/>
            <family val="2"/>
          </rPr>
          <t>- угловой стенд (открытый с 2-х сторон);</t>
        </r>
        <r>
          <rPr>
            <b/>
            <sz val="15"/>
            <color indexed="10"/>
            <rFont val="Tahoma"/>
            <family val="2"/>
          </rPr>
          <t xml:space="preserve">
3 </t>
        </r>
        <r>
          <rPr>
            <b/>
            <sz val="15"/>
            <rFont val="Tahoma"/>
            <family val="2"/>
          </rPr>
          <t>- стенд-полуостров (открытый с 3-х сторон);</t>
        </r>
        <r>
          <rPr>
            <sz val="10"/>
            <rFont val="Tahoma"/>
            <family val="2"/>
          </rPr>
          <t xml:space="preserve">
</t>
        </r>
        <r>
          <rPr>
            <b/>
            <sz val="15"/>
            <color indexed="10"/>
            <rFont val="Tahoma"/>
            <family val="2"/>
          </rPr>
          <t xml:space="preserve">4 </t>
        </r>
        <r>
          <rPr>
            <b/>
            <sz val="15"/>
            <rFont val="Tahoma"/>
            <family val="2"/>
          </rPr>
          <t>- стенд-остров (открытый с 4-х сторон)</t>
        </r>
      </text>
    </comment>
    <comment ref="E53" authorId="1">
      <text>
        <r>
          <rPr>
            <b/>
            <sz val="15"/>
            <color indexed="10"/>
            <rFont val="Tahoma"/>
            <family val="2"/>
          </rPr>
          <t>Укажите согласованную с Дирекцией выставки скидку</t>
        </r>
        <r>
          <rPr>
            <sz val="10"/>
            <rFont val="Tahoma"/>
            <family val="2"/>
          </rPr>
          <t xml:space="preserve">
</t>
        </r>
      </text>
    </comment>
    <comment ref="K58" authorId="2">
      <text>
        <r>
          <rPr>
            <b/>
            <sz val="12"/>
            <color indexed="10"/>
            <rFont val="Tahoma"/>
            <family val="2"/>
          </rPr>
          <t>Отображаются итоговые 
данные из Приложения №1</t>
        </r>
        <r>
          <rPr>
            <sz val="8"/>
            <rFont val="Tahoma"/>
            <family val="2"/>
          </rPr>
          <t xml:space="preserve">
</t>
        </r>
      </text>
    </comment>
    <comment ref="K60" authorId="2">
      <text>
        <r>
          <rPr>
            <b/>
            <sz val="12"/>
            <color indexed="10"/>
            <rFont val="Tahoma"/>
            <family val="2"/>
          </rPr>
          <t>Отображаются итоговые 
данные из Приложения №2</t>
        </r>
        <r>
          <rPr>
            <sz val="8"/>
            <rFont val="Tahoma"/>
            <family val="2"/>
          </rPr>
          <t xml:space="preserve">
</t>
        </r>
      </text>
    </comment>
    <comment ref="K61" authorId="2">
      <text>
        <r>
          <rPr>
            <b/>
            <sz val="12"/>
            <color indexed="10"/>
            <rFont val="Tahoma"/>
            <family val="2"/>
          </rPr>
          <t>Отображаются итоговые 
данные из Приложения №3</t>
        </r>
        <r>
          <rPr>
            <sz val="8"/>
            <rFont val="Tahoma"/>
            <family val="2"/>
          </rPr>
          <t xml:space="preserve">
</t>
        </r>
      </text>
    </comment>
    <comment ref="K62" authorId="2">
      <text>
        <r>
          <rPr>
            <b/>
            <sz val="12"/>
            <color indexed="10"/>
            <rFont val="Tahoma"/>
            <family val="2"/>
          </rPr>
          <t>Отображаются итоговые 
данные из Приложения №4</t>
        </r>
        <r>
          <rPr>
            <sz val="8"/>
            <rFont val="Tahoma"/>
            <family val="2"/>
          </rPr>
          <t xml:space="preserve">
</t>
        </r>
      </text>
    </comment>
    <comment ref="H8" authorId="3">
      <text>
        <r>
          <rPr>
            <b/>
            <sz val="9"/>
            <rFont val="Tahoma"/>
            <family val="2"/>
          </rPr>
          <t>ФИО менеджера в ООО "МКВ"</t>
        </r>
      </text>
    </comment>
    <comment ref="K59" authorId="2">
      <text>
        <r>
          <rPr>
            <b/>
            <sz val="12"/>
            <color indexed="10"/>
            <rFont val="Tahoma"/>
            <family val="2"/>
          </rPr>
          <t>Отображаются итоговые 
данные из Приложения №1</t>
        </r>
        <r>
          <rPr>
            <sz val="8"/>
            <rFont val="Tahoma"/>
            <family val="2"/>
          </rPr>
          <t xml:space="preserve">
</t>
        </r>
      </text>
    </comment>
    <comment ref="H46" authorId="1">
      <text>
        <r>
          <rPr>
            <b/>
            <sz val="15"/>
            <color indexed="10"/>
            <rFont val="Tahoma"/>
            <family val="2"/>
          </rPr>
          <t xml:space="preserve">Выберите из выпадающего списка 
количество открытых сторон стенда:
</t>
        </r>
        <r>
          <rPr>
            <b/>
            <sz val="15"/>
            <color indexed="10"/>
            <rFont val="Tahoma"/>
            <family val="2"/>
          </rPr>
          <t xml:space="preserve">3 </t>
        </r>
        <r>
          <rPr>
            <b/>
            <sz val="15"/>
            <rFont val="Tahoma"/>
            <family val="2"/>
          </rPr>
          <t>- стенд-полуостров (открытый с 3-х сторон);</t>
        </r>
        <r>
          <rPr>
            <sz val="10"/>
            <rFont val="Tahoma"/>
            <family val="2"/>
          </rPr>
          <t xml:space="preserve">
</t>
        </r>
        <r>
          <rPr>
            <b/>
            <sz val="15"/>
            <color indexed="10"/>
            <rFont val="Tahoma"/>
            <family val="2"/>
          </rPr>
          <t xml:space="preserve">4 </t>
        </r>
        <r>
          <rPr>
            <b/>
            <sz val="15"/>
            <rFont val="Tahoma"/>
            <family val="2"/>
          </rPr>
          <t>- стенд-остров (открытый с 4-х сторон)</t>
        </r>
      </text>
    </comment>
    <comment ref="H49" authorId="1">
      <text>
        <r>
          <rPr>
            <b/>
            <sz val="15"/>
            <color indexed="10"/>
            <rFont val="Tahoma"/>
            <family val="2"/>
          </rPr>
          <t xml:space="preserve">Выберите из выпадающего списка 
количество открытых сторон стенда:
1 </t>
        </r>
        <r>
          <rPr>
            <b/>
            <sz val="15"/>
            <rFont val="Tahoma"/>
            <family val="2"/>
          </rPr>
          <t>- линейный стенд;</t>
        </r>
        <r>
          <rPr>
            <b/>
            <sz val="15"/>
            <color indexed="10"/>
            <rFont val="Tahoma"/>
            <family val="2"/>
          </rPr>
          <t xml:space="preserve">
2 </t>
        </r>
        <r>
          <rPr>
            <b/>
            <sz val="15"/>
            <rFont val="Tahoma"/>
            <family val="2"/>
          </rPr>
          <t>- угловой стенд (открытый с 2-х сторон);</t>
        </r>
        <r>
          <rPr>
            <b/>
            <sz val="15"/>
            <color indexed="10"/>
            <rFont val="Tahoma"/>
            <family val="2"/>
          </rPr>
          <t xml:space="preserve">
3 </t>
        </r>
        <r>
          <rPr>
            <b/>
            <sz val="15"/>
            <rFont val="Tahoma"/>
            <family val="2"/>
          </rPr>
          <t>- стенд-полуостров (открытый с 3-х сторон);</t>
        </r>
        <r>
          <rPr>
            <sz val="10"/>
            <rFont val="Tahoma"/>
            <family val="2"/>
          </rPr>
          <t xml:space="preserve">
</t>
        </r>
        <r>
          <rPr>
            <b/>
            <sz val="15"/>
            <color indexed="10"/>
            <rFont val="Tahoma"/>
            <family val="2"/>
          </rPr>
          <t xml:space="preserve">4 </t>
        </r>
        <r>
          <rPr>
            <b/>
            <sz val="15"/>
            <rFont val="Tahoma"/>
            <family val="2"/>
          </rPr>
          <t>- стенд-остров (открытый с 4-х сторон)</t>
        </r>
      </text>
    </comment>
  </commentList>
</comments>
</file>

<file path=xl/comments5.xml><?xml version="1.0" encoding="utf-8"?>
<comments xmlns="http://schemas.openxmlformats.org/spreadsheetml/2006/main">
  <authors>
    <author>Andrey</author>
  </authors>
  <commentList>
    <comment ref="A45" authorId="0">
      <text>
        <r>
          <rPr>
            <b/>
            <sz val="12"/>
            <color indexed="10"/>
            <rFont val="Arial"/>
            <family val="2"/>
          </rPr>
          <t>ВНИМАНИЕ!</t>
        </r>
        <r>
          <rPr>
            <b/>
            <sz val="11"/>
            <color indexed="10"/>
            <rFont val="Arial Cyr"/>
            <family val="0"/>
          </rPr>
          <t xml:space="preserve">
</t>
        </r>
        <r>
          <rPr>
            <b/>
            <sz val="11"/>
            <color indexed="9"/>
            <rFont val="Arial Cyr"/>
            <family val="0"/>
          </rPr>
          <t>Для корректного подсчета символов не ставьте пробелы в начале и конце наименования</t>
        </r>
      </text>
    </comment>
    <comment ref="E42" authorId="0">
      <text>
        <r>
          <rPr>
            <b/>
            <sz val="9"/>
            <color indexed="10"/>
            <rFont val="Arial Cyr"/>
            <family val="0"/>
          </rPr>
          <t>Укажите согласованный с вашим персональным менеджером в ООО "МКВ" номер варианта стенда (1, 2 или 3)</t>
        </r>
      </text>
    </comment>
    <comment ref="E43" authorId="0">
      <text>
        <r>
          <rPr>
            <b/>
            <sz val="9"/>
            <color indexed="10"/>
            <rFont val="Arial Cyr"/>
            <family val="0"/>
          </rPr>
          <t xml:space="preserve">Укажите согласованный  с вашим персональным менеджером в ООО "МКВ" номер варианта стенда (1 или 2)
</t>
        </r>
        <r>
          <rPr>
            <sz val="9"/>
            <rFont val="Arial Cyr"/>
            <family val="0"/>
          </rPr>
          <t xml:space="preserve">
</t>
        </r>
      </text>
    </comment>
  </commentList>
</comments>
</file>

<file path=xl/sharedStrings.xml><?xml version="1.0" encoding="utf-8"?>
<sst xmlns="http://schemas.openxmlformats.org/spreadsheetml/2006/main" count="1424" uniqueCount="846">
  <si>
    <t>Основные документы, регламентирующие участие в</t>
  </si>
  <si>
    <t>ВНИМАНИЕ !</t>
  </si>
  <si>
    <t>*</t>
  </si>
  <si>
    <t>Все формы: договор, приложения, заявки имеются в данном файле и расположены на разных листах (см. внизу экрана)</t>
  </si>
  <si>
    <t>Заполните ячейки в приложениях и формах, выделенные цветом.</t>
  </si>
  <si>
    <t>При подведении курсора к некоторым заполняемым ячейкам отображаются рекомендации по заполнению.</t>
  </si>
  <si>
    <t>Перед отправкой проверьте правильность заполнения.</t>
  </si>
  <si>
    <t>ОСНОВНЫЕ ДОКУМЕНТЫ</t>
  </si>
  <si>
    <t>Реквизиты Экспонента</t>
  </si>
  <si>
    <t>Договор на участие</t>
  </si>
  <si>
    <t>Приложение №1</t>
  </si>
  <si>
    <t>Приложение №2</t>
  </si>
  <si>
    <t>Приложение №3</t>
  </si>
  <si>
    <t>Приложение №4</t>
  </si>
  <si>
    <t>Тел:</t>
  </si>
  <si>
    <t>доб. 416</t>
  </si>
  <si>
    <t>Глебов Андрей Владимирович</t>
  </si>
  <si>
    <t>доб. 425</t>
  </si>
  <si>
    <t>glebov@icecompany.org</t>
  </si>
  <si>
    <t>Попов Александр Аркадьевич</t>
  </si>
  <si>
    <t>доб. 428</t>
  </si>
  <si>
    <t>popov@icecompany.org</t>
  </si>
  <si>
    <t>Наименование выставки полное:</t>
  </si>
  <si>
    <t>Сокращенное наименование</t>
  </si>
  <si>
    <t>Официальный сайт выставки:</t>
  </si>
  <si>
    <t>www.rusarmyexpo.ru</t>
  </si>
  <si>
    <t>Место проведения</t>
  </si>
  <si>
    <t>Место проведения для формы 1а</t>
  </si>
  <si>
    <t>Москва, Московская область</t>
  </si>
  <si>
    <t>Период работы выставки</t>
  </si>
  <si>
    <t>Количество дней работы выставки</t>
  </si>
  <si>
    <t>Работа выставки</t>
  </si>
  <si>
    <t>Срок оказания услуг по приложению №1</t>
  </si>
  <si>
    <t>Монтаж:</t>
  </si>
  <si>
    <t>Завоз оборудования:</t>
  </si>
  <si>
    <t>Демонтаж:</t>
  </si>
  <si>
    <t>Окончательный срок приема предварительных заявок</t>
  </si>
  <si>
    <t>Срок представления договора</t>
  </si>
  <si>
    <t>Срок представления приложений и форм</t>
  </si>
  <si>
    <t>Срок оказания услуг по приложениям</t>
  </si>
  <si>
    <t xml:space="preserve">E-mail дирекции </t>
  </si>
  <si>
    <t>info@icecompany.org</t>
  </si>
  <si>
    <t>Код договора</t>
  </si>
  <si>
    <t>/А</t>
  </si>
  <si>
    <t>ПАВИЛЬОНЫ</t>
  </si>
  <si>
    <t>открытая площадка</t>
  </si>
  <si>
    <t>Количество открытых сторон</t>
  </si>
  <si>
    <t xml:space="preserve">
</t>
  </si>
  <si>
    <t>Сокращенное наименование организации:</t>
  </si>
  <si>
    <t>Наименование организации для размещения в списке Экспонентов:</t>
  </si>
  <si>
    <t>Наименование организации на английском языке:</t>
  </si>
  <si>
    <t>Страна</t>
  </si>
  <si>
    <t>Почтовый адрес</t>
  </si>
  <si>
    <t>ИНН</t>
  </si>
  <si>
    <t>КПП</t>
  </si>
  <si>
    <t>р/с</t>
  </si>
  <si>
    <t>к/с</t>
  </si>
  <si>
    <t>в банке</t>
  </si>
  <si>
    <t>ОГРН</t>
  </si>
  <si>
    <t>ОКПО</t>
  </si>
  <si>
    <t>ОКФС</t>
  </si>
  <si>
    <t>БИК</t>
  </si>
  <si>
    <t>Руководитель организации</t>
  </si>
  <si>
    <t>должность</t>
  </si>
  <si>
    <t xml:space="preserve">Ф.И.О. Руководителя полностью </t>
  </si>
  <si>
    <t>Телефон</t>
  </si>
  <si>
    <t>Факс</t>
  </si>
  <si>
    <t>E-mail</t>
  </si>
  <si>
    <t>Web</t>
  </si>
  <si>
    <t>Официальный представитель для контактов</t>
  </si>
  <si>
    <t xml:space="preserve">Ф.И.О. полностью </t>
  </si>
  <si>
    <t>Экспонент:</t>
  </si>
  <si>
    <t xml:space="preserve">          М.П.    (подпись)</t>
  </si>
  <si>
    <t>№ стенда:</t>
  </si>
  <si>
    <t>Тел./факс:</t>
  </si>
  <si>
    <t>Контактное лицо:</t>
  </si>
  <si>
    <t xml:space="preserve">E-mail: </t>
  </si>
  <si>
    <t>Телефон:</t>
  </si>
  <si>
    <t>Количество кв.м.</t>
  </si>
  <si>
    <t>Итого руб.</t>
  </si>
  <si>
    <t xml:space="preserve">Количество </t>
  </si>
  <si>
    <t xml:space="preserve">В том числе НДС (18%), руб.:    </t>
  </si>
  <si>
    <t>Договор №</t>
  </si>
  <si>
    <t xml:space="preserve">Представить до </t>
  </si>
  <si>
    <t>г. Москва</t>
  </si>
  <si>
    <t>в дальнейшем именуемое - Экспонент,</t>
  </si>
  <si>
    <t xml:space="preserve">в лице </t>
  </si>
  <si>
    <t xml:space="preserve">действующего на основании </t>
  </si>
  <si>
    <t>1.2. Устроитель обязуется оказать следующие услуги для Экспонента:</t>
  </si>
  <si>
    <t>1.3. Экспонент:</t>
  </si>
  <si>
    <t>Итого (руб.)</t>
  </si>
  <si>
    <t>Цена (руб.) за 1 кв.м.</t>
  </si>
  <si>
    <t>Площадь
стенда</t>
  </si>
  <si>
    <t>Стоимость
(руб.)</t>
  </si>
  <si>
    <t xml:space="preserve">*Доплата (руб.) </t>
  </si>
  <si>
    <r>
      <t xml:space="preserve">Итого (руб.), </t>
    </r>
    <r>
      <rPr>
        <sz val="9"/>
        <rFont val="Arial"/>
        <family val="2"/>
      </rPr>
      <t xml:space="preserve">в том числе НДС (18%) </t>
    </r>
  </si>
  <si>
    <t>-------</t>
  </si>
  <si>
    <t>Скидка:</t>
  </si>
  <si>
    <r>
      <t xml:space="preserve">      </t>
    </r>
    <r>
      <rPr>
        <b/>
        <sz val="14"/>
        <rFont val="Arial"/>
        <family val="2"/>
      </rPr>
      <t xml:space="preserve"> </t>
    </r>
    <r>
      <rPr>
        <b/>
        <sz val="9"/>
        <rFont val="Arial"/>
        <family val="2"/>
      </rPr>
      <t xml:space="preserve">   </t>
    </r>
  </si>
  <si>
    <t>По Приложению №1</t>
  </si>
  <si>
    <t>По Приложению №2</t>
  </si>
  <si>
    <t>По Приложению №3</t>
  </si>
  <si>
    <t>По Приложению №4</t>
  </si>
  <si>
    <t>2.3. Регистрационный взнос</t>
  </si>
  <si>
    <t>Цена (руб.)</t>
  </si>
  <si>
    <t>Участие Соэкспонента</t>
  </si>
  <si>
    <t>Заочное участие</t>
  </si>
  <si>
    <t>4. Порядок работы.</t>
  </si>
  <si>
    <r>
      <t>Юридический адрес:</t>
    </r>
    <r>
      <rPr>
        <b/>
        <sz val="10"/>
        <rFont val="Arial"/>
        <family val="2"/>
      </rPr>
      <t xml:space="preserve">  </t>
    </r>
  </si>
  <si>
    <t xml:space="preserve">7727613771 </t>
  </si>
  <si>
    <t>773101001</t>
  </si>
  <si>
    <t xml:space="preserve">р/с </t>
  </si>
  <si>
    <t xml:space="preserve">к/с </t>
  </si>
  <si>
    <t xml:space="preserve">БИК </t>
  </si>
  <si>
    <t>Почтовый адрес:</t>
  </si>
  <si>
    <t>Рулева Елена Николаевна</t>
  </si>
  <si>
    <t>(подпись)</t>
  </si>
  <si>
    <t>М.П.</t>
  </si>
  <si>
    <t xml:space="preserve">М.П. </t>
  </si>
  <si>
    <t>№ пав-на:</t>
  </si>
  <si>
    <t xml:space="preserve">2. Срок оказания услуг: </t>
  </si>
  <si>
    <t>3. В стоимость стандартной комплектации стендов "СТАНДАРТ" включены:</t>
  </si>
  <si>
    <t>Ковровое покрытие</t>
  </si>
  <si>
    <t>Цена руб. за 1 кв.м.</t>
  </si>
  <si>
    <t xml:space="preserve">Цена руб. </t>
  </si>
  <si>
    <t>Дополнительные фризовые надписи, за 1 надпись</t>
  </si>
  <si>
    <t>Дополнительные знаки на фризовой панели, за 1 знак</t>
  </si>
  <si>
    <t xml:space="preserve">          М.П.    (подпись) </t>
  </si>
  <si>
    <t>доб. 413</t>
  </si>
  <si>
    <t>Карапетян Сюзанна Сосовна</t>
  </si>
  <si>
    <t>karapetyan@icecompany.org</t>
  </si>
  <si>
    <t>№ п/п</t>
  </si>
  <si>
    <t>Наименование</t>
  </si>
  <si>
    <t>Ед. изм.</t>
  </si>
  <si>
    <t>Кол-во</t>
  </si>
  <si>
    <t>шт.</t>
  </si>
  <si>
    <t>Вешалка напольная</t>
  </si>
  <si>
    <t>Вешалка настенная</t>
  </si>
  <si>
    <t>Витрина низкая радиусная H=1.0, R=0.5 м</t>
  </si>
  <si>
    <t>Витрина низкая радиусная H=1.0, R=1.0 м</t>
  </si>
  <si>
    <t>Дверной блок (распашная) +  замок (под залог)</t>
  </si>
  <si>
    <t>Дверной блок («гармошка») + замок (под залог)</t>
  </si>
  <si>
    <t>Динамическая установка Эллипс R=1.0 м, H=1,0 м без подсветки</t>
  </si>
  <si>
    <t>Жалюзи 2,5х1 м</t>
  </si>
  <si>
    <t>Зеркало напольное</t>
  </si>
  <si>
    <t>кв.м</t>
  </si>
  <si>
    <t>Корзина для бумаг</t>
  </si>
  <si>
    <t>Кулер+1 бутылка воды 19 л (под залог)</t>
  </si>
  <si>
    <t>Оклейка поверхностей пленкой ORACAL (фриз, стены и пр.)</t>
  </si>
  <si>
    <t>Оклейка пленкой ORACAL дверного блока</t>
  </si>
  <si>
    <t>кв.м.</t>
  </si>
  <si>
    <t>п.м.</t>
  </si>
  <si>
    <t>Подсветка динамической установки</t>
  </si>
  <si>
    <t>Полка ЛДСП настенная 1.0 х 0.3 м</t>
  </si>
  <si>
    <t>Потолочный растр 1.0 х 1.0 м</t>
  </si>
  <si>
    <t>Прогон соединительный</t>
  </si>
  <si>
    <t>Прожектор 300 W</t>
  </si>
  <si>
    <t>Прожектор металлогалогеновый 150 W</t>
  </si>
  <si>
    <t>Стеллаж металлический (3 полки) 0.5 х 1.0 H 2.5 м</t>
  </si>
  <si>
    <t>Стеллаж металлический (5 полок) 0.5 х 1.0 H 2.5 м</t>
  </si>
  <si>
    <t>Стеллаж металлический (3 полки) 1.0 х 1.0 H 2.5 м</t>
  </si>
  <si>
    <t>Стойка информационная (Reception) 0.5 х 0.5 х 1.0 м</t>
  </si>
  <si>
    <t>Стойка информационная (Reception) 0.5 х 0.5 х 1.2 м</t>
  </si>
  <si>
    <t>Стол 0.7 х 0.7 м</t>
  </si>
  <si>
    <t>Стул п/мягкий</t>
  </si>
  <si>
    <t>Стул барный</t>
  </si>
  <si>
    <t>Стойка-держатель для ограничительной цепи</t>
  </si>
  <si>
    <t>Стол-подиум под экспонаты (секторный) Н=0.75, R=0.5 м</t>
  </si>
  <si>
    <t>Стол-подиум под экспонаты (секторный) Н=0.75, R=1.0 м</t>
  </si>
  <si>
    <t>Стол-подиум под экспонаты (секторный) Н=1.0, R=0.5 м</t>
  </si>
  <si>
    <t>Стол-подиум под экспонаты (секторный) Н=1.0, R=1.0 м</t>
  </si>
  <si>
    <t>Стол-подиум под экспонаты 0.5 х 0.5 H=1.0 м</t>
  </si>
  <si>
    <t>Стол-подиум под экспонаты 1.0 х 0.5 H=1.0 м</t>
  </si>
  <si>
    <t>Стол-подиум под экспонаты 1.0 х 1.0 H=1.0 м</t>
  </si>
  <si>
    <t>Стол-подиум под экспонаты 0.5 х 0.5 H=0.25 – 0.75 м</t>
  </si>
  <si>
    <t>Стол-подиум под экспонаты 1.0 х 0.5 H=0.25 – 0.75 м</t>
  </si>
  <si>
    <t>Стол-подиум под экспонаты 1.0 х 1.0 H=0.25 – 0.75 м</t>
  </si>
  <si>
    <t>Фризовая панель (дуговая) R=1.0 м</t>
  </si>
  <si>
    <t>Холодильник 150 л</t>
  </si>
  <si>
    <t>Холодильник 300 л</t>
  </si>
  <si>
    <t>Электрощит 32 А (без подключения)</t>
  </si>
  <si>
    <t>Электрощит 63 А (без подключения)</t>
  </si>
  <si>
    <t>Элемент стены (наполнитель) 0.5 х 2.5 м</t>
  </si>
  <si>
    <t>Элемент стены (наполнитель) 1.0 х 2.5 м</t>
  </si>
  <si>
    <t>Элемент стены закругленный R=0.5 Н=2.5</t>
  </si>
  <si>
    <t>Элемент стены закругленный R=1.0 Н=2.5</t>
  </si>
  <si>
    <t>Элемент стены с занавеской</t>
  </si>
  <si>
    <t>Элемент стены со стеклом (3 мм) 2.5 х 0.5 м</t>
  </si>
  <si>
    <t>Элемент стены со стеклом (3 мм) 2.5 х 1.0 м</t>
  </si>
  <si>
    <t>ИТОГО  К ОПЛАТЕ ПО ПРИЛОЖЕНИЮ, руб.</t>
  </si>
  <si>
    <t xml:space="preserve">кв.м </t>
  </si>
  <si>
    <t>день</t>
  </si>
  <si>
    <t>час</t>
  </si>
  <si>
    <t>Помощник на стенде без знания иностранного языка</t>
  </si>
  <si>
    <t>Помощник на стенде со знанием иностранного языка (английский)</t>
  </si>
  <si>
    <t>ночь</t>
  </si>
  <si>
    <t>Официальный прием</t>
  </si>
  <si>
    <t>Билет на официальный прием (1 персона)</t>
  </si>
  <si>
    <t xml:space="preserve">DVD плеер </t>
  </si>
  <si>
    <t>Напольная стойка для плазменной панели</t>
  </si>
  <si>
    <t>Плазменная панель 42 "</t>
  </si>
  <si>
    <t>Плазменная панель 50 "</t>
  </si>
  <si>
    <t>за 1 час</t>
  </si>
  <si>
    <t>Звукоусиление, 2 проводных микрофона на стойках</t>
  </si>
  <si>
    <t>Микрофон на стойке или подставке (напольная или настольная)</t>
  </si>
  <si>
    <t>Трибуна для выступающего (без микрофонов)</t>
  </si>
  <si>
    <t>Плазменный монитор (50”, 1920x1080) на напольной подставке</t>
  </si>
  <si>
    <t>Лазерная указка</t>
  </si>
  <si>
    <t>Флип-чарт</t>
  </si>
  <si>
    <t>Ноутбук</t>
  </si>
  <si>
    <t>Разовый вызов технического специалиста для подключения или наладки презентационного оборудования Участника Мероприятия (до 1 часа)</t>
  </si>
  <si>
    <t>Кв.м.</t>
  </si>
  <si>
    <t>10000 экз.</t>
  </si>
  <si>
    <t xml:space="preserve">Распространение печатной продукции на стойке информации </t>
  </si>
  <si>
    <t>1 вид</t>
  </si>
  <si>
    <t>Размещение стойки с рекламной продукцией в согласованном месте экспозиции</t>
  </si>
  <si>
    <t>1 чел.</t>
  </si>
  <si>
    <t>9-11 кв.м.</t>
  </si>
  <si>
    <t>12-14 кв.м</t>
  </si>
  <si>
    <t>15-17 кв.м</t>
  </si>
  <si>
    <t>18-20 кв.м</t>
  </si>
  <si>
    <t>21-25 кв.м</t>
  </si>
  <si>
    <t xml:space="preserve"> -</t>
  </si>
  <si>
    <t>26-37 кв.м</t>
  </si>
  <si>
    <t>38-54 кв.м</t>
  </si>
  <si>
    <t>Предоставить до:</t>
  </si>
  <si>
    <t>Вернуть: ООО "МКВ"</t>
  </si>
  <si>
    <t>«……………..»   …………………………….. 201__ г.</t>
  </si>
  <si>
    <t>1. Устроитель оказывает дополнительные услуги, заказанные Экспонентом в соответствии с Приложением №3 к настоящему договору, а Экспонент обязуется своевременно оплатить услуги и принять их выполнение.</t>
  </si>
  <si>
    <t>Услуги переводчика свыше 8 часов за каждый дополнительный час</t>
  </si>
  <si>
    <t>Сдача объекта под охрану производится в присутствии представителя Экспонента. Неполный рабочий день оплачивается как полный</t>
  </si>
  <si>
    <t>1. Устроитель оказывает рекламные услуги, заказанные Экспонентом в соответствии с Приложением №4 к настоящему договору, а Экспонент обязуется своевременно оплатить услуги и принять их выполнение.</t>
  </si>
  <si>
    <t>ПРОМОАКЦИИ</t>
  </si>
  <si>
    <t>8. Подписи сторон</t>
  </si>
  <si>
    <t>«_____» __________________201_ г.</t>
  </si>
  <si>
    <t>Биотехнологии</t>
  </si>
  <si>
    <t>Боеприпасы всех видов и родов войск</t>
  </si>
  <si>
    <t>Вооружение и техника Военно-морского Флота</t>
  </si>
  <si>
    <t>Вооружение и техника Воздушно-десантных войск</t>
  </si>
  <si>
    <t>Вооружение и техника Ракетных войск стратегического назначения</t>
  </si>
  <si>
    <t>Вооружение и техника Сухопутных войск</t>
  </si>
  <si>
    <t>Лазерные технологии</t>
  </si>
  <si>
    <t>Материалы и комплектующие в оборонной промышленности</t>
  </si>
  <si>
    <t>Машиностроение в интересах оборонно-промышленного комплекса</t>
  </si>
  <si>
    <t>Медицинское обеспечение Вооруженных Сил</t>
  </si>
  <si>
    <t>Модернизация и ремонт боевой техники и вооружения</t>
  </si>
  <si>
    <t>Обеспечение безопасности военных объектов и военной службы</t>
  </si>
  <si>
    <t>Оборудование и технологии утилизации вооружения, военной техники и боеприпасов</t>
  </si>
  <si>
    <t>Подготовка кадров в интересах ВС РФ и ОПК</t>
  </si>
  <si>
    <t>Ракетно-космические комплексы. Аэрокосмические технологии. Космические исследования в интересах Вооруженных Сил</t>
  </si>
  <si>
    <t>Спасательное оборудование для работы в условиях чрезвычайных ситуаций и катастроф, техника и средства пожаротушения</t>
  </si>
  <si>
    <t>Спортивные сооружения, экипировка, инвентарь</t>
  </si>
  <si>
    <t>Средства индивидуальной и коллективной защиты</t>
  </si>
  <si>
    <t>Средства массовой информации</t>
  </si>
  <si>
    <t>Средства обеспечения деятельности военной полиции</t>
  </si>
  <si>
    <t>Стрелковое оружие и средства ближнего боя</t>
  </si>
  <si>
    <t>Строительство, капитальный ремонт, техническое содержание и эксплуатация материально-технической базы</t>
  </si>
  <si>
    <t>Техника и оборудование Железнодорожных войск</t>
  </si>
  <si>
    <t>Приборостроение</t>
  </si>
  <si>
    <t>3. Подписи сторон</t>
  </si>
  <si>
    <r>
      <t xml:space="preserve">В павильоне, </t>
    </r>
    <r>
      <rPr>
        <b/>
        <i/>
        <sz val="10"/>
        <color indexed="8"/>
        <rFont val="Arial"/>
        <family val="2"/>
      </rPr>
      <t>кв.м.</t>
    </r>
  </si>
  <si>
    <t>S в пав-не:</t>
  </si>
  <si>
    <t>S на улице:</t>
  </si>
  <si>
    <t>Экипировка и обмундирование военнослужащих</t>
  </si>
  <si>
    <t>Электроника. Радиоэлектронные технологии</t>
  </si>
  <si>
    <t>Заявка на участие</t>
  </si>
  <si>
    <t>«……………..»   …………………………….. 201_ г.</t>
  </si>
  <si>
    <t>www.icecompany.org</t>
  </si>
  <si>
    <t>Загородний Максим Васильевич</t>
  </si>
  <si>
    <t>zmax@icecompany.org</t>
  </si>
  <si>
    <t>Общий период</t>
  </si>
  <si>
    <t>Динамическая установка Куб 1.0х1.0х1.0 м без подсветки</t>
  </si>
  <si>
    <t>3. Перечень и стоимость заказываемых Экспонентом дополнительных услуг:</t>
  </si>
  <si>
    <t>Общество с ограниченной ответственностью "Международные конгрессы и выставки"</t>
  </si>
  <si>
    <t xml:space="preserve">Устроитель: </t>
  </si>
  <si>
    <t>от</t>
  </si>
  <si>
    <t>Устроитель:</t>
  </si>
  <si>
    <t>Стенд "СТАНДАРТ+"</t>
  </si>
  <si>
    <t>Стенд "ЭФФЕКТ"</t>
  </si>
  <si>
    <t xml:space="preserve">Стенд "СТАНДАРТ" </t>
  </si>
  <si>
    <r>
      <t xml:space="preserve">Стандартное оборудование выставочной площади 
</t>
    </r>
    <r>
      <rPr>
        <i/>
        <sz val="9"/>
        <rFont val="Arial"/>
        <family val="2"/>
      </rPr>
      <t>без учета дополнительного оборудования</t>
    </r>
  </si>
  <si>
    <t>info@rusarmyexpo.com</t>
  </si>
  <si>
    <t>Регистрационный взнос</t>
  </si>
  <si>
    <t>Кол-во, часов</t>
  </si>
  <si>
    <t>2.5</t>
  </si>
  <si>
    <t>Полка стеклянная в витрину 470х970мм</t>
  </si>
  <si>
    <t>Полка стеклянная в витрину 970х970мм</t>
  </si>
  <si>
    <t>Дополнительный информационный блок в объеме 1/2 полосы А4, включая иллюстрации (3 шт.)</t>
  </si>
  <si>
    <t>3. Порядок оплаты.</t>
  </si>
  <si>
    <t>Кресло кожаное белое</t>
  </si>
  <si>
    <t>пара</t>
  </si>
  <si>
    <t>символ</t>
  </si>
  <si>
    <t>Стол пластиковый</t>
  </si>
  <si>
    <t>Стул пластиковый</t>
  </si>
  <si>
    <t>Курочкин Никита Александрович</t>
  </si>
  <si>
    <t>доб. 423</t>
  </si>
  <si>
    <t>kurochkin@icecompany.org</t>
  </si>
  <si>
    <t>«……….»   …………………………….. 201__ г.</t>
  </si>
  <si>
    <t>9-12 кв.м.</t>
  </si>
  <si>
    <t>13-17 кв.м</t>
  </si>
  <si>
    <t>18-24 кв.м</t>
  </si>
  <si>
    <t>25-48 кв.м</t>
  </si>
  <si>
    <t>49-60 кв.м</t>
  </si>
  <si>
    <t>Плазменная панель 60 "</t>
  </si>
  <si>
    <t>Ранний заезд на монтажные работы</t>
  </si>
  <si>
    <t>Складирование до начала монтажных работ</t>
  </si>
  <si>
    <t xml:space="preserve">E-mail для документов </t>
  </si>
  <si>
    <t>В противном случае Устроитель оставляет за собой право оборудовать стенд Экспонента в соответствии со стандартной комплектацией (п.3 настоящего приложения) и компоновкой элементов стенда по усмотрению Устроителя.</t>
  </si>
  <si>
    <t xml:space="preserve">на территории Форума после оплаты регистрационного взноса </t>
  </si>
  <si>
    <t>Рекламный модуль (2-я страница обложки каталога)
1 цветная полоса формата А4 на 2-й странице обложки каталога</t>
  </si>
  <si>
    <t>Рекламный модуль (3-я страница обложки каталога)
1 цветная полоса формата А4 на 3-й странице обложки каталога</t>
  </si>
  <si>
    <t>Рекламный модуль (4-я страница обложки каталога)
1 цветная полоса формата А4 на 4-й странице обложки каталога</t>
  </si>
  <si>
    <t xml:space="preserve">Ковровое покрытие </t>
  </si>
  <si>
    <t>ВАРИАНТ (1-3):</t>
  </si>
  <si>
    <t>ВАРИАНТ (1-2):</t>
  </si>
  <si>
    <t>Бутыль с водой (19 л) (выдается под залог)</t>
  </si>
  <si>
    <t>Витрина высокая (2 стекл.полки, без подсветки) 0.5 х 0.5 Н=2.5 м (замок под залог)</t>
  </si>
  <si>
    <t>Витрина высокая (2 стекл.полки, без подсветки) 1.0 х 0.5 Н=2.5 м (замок под залог)</t>
  </si>
  <si>
    <t>Витрина высокая (2 стекл.полки, без подсветки) 1.0 х 1.0 Н=2.5 м (замок под залог)</t>
  </si>
  <si>
    <t>Витрина низкая 0.5 х 0.5 Н=1.0м (дверцы отдельно, замок под залог)</t>
  </si>
  <si>
    <t>Витрина низкая 1.0 х 0.5 Н=1.0м (дверцы отдельно, замок под залог)</t>
  </si>
  <si>
    <t>Витрина низкая 1.0 х 1.0 Н=1.0м (дверцы отдельно, замок под залог)</t>
  </si>
  <si>
    <t>Дверцы раздвижные стеклянные для витрины низкой</t>
  </si>
  <si>
    <t>Дверцы раздвижные к столу подиуму Н=0.75 м, к витрине высокой/низкой в "подсечку" (кроме радиусных)</t>
  </si>
  <si>
    <t>Раздвижные дверцы к столу подиуму, Н=1.0 м</t>
  </si>
  <si>
    <t>Листовкодержатель (буклетница)</t>
  </si>
  <si>
    <t>Листовкодержатель вращающийся (буклетница)</t>
  </si>
  <si>
    <t>Поднятие пола (до h-20см), без коврового покрытия</t>
  </si>
  <si>
    <t>точка</t>
  </si>
  <si>
    <t>Прожектор 150 W поворотный</t>
  </si>
  <si>
    <t>Стеллаж пластмассовый (5 полок)</t>
  </si>
  <si>
    <t>Полка ЛДСП 0,97х0,47 м</t>
  </si>
  <si>
    <t>Стеновая панель укрепленная под плазму 2.5 х 1.0 м (ЛДСП 16мм)</t>
  </si>
  <si>
    <t>Стол 1,10 х 0.7 м</t>
  </si>
  <si>
    <t>Стол барный (круглый ЛДСП "бук")</t>
  </si>
  <si>
    <t>Стол журнальный стеклянный</t>
  </si>
  <si>
    <t>Стойка-держатель с вытяжной лентой-2 м</t>
  </si>
  <si>
    <t>Шкаф архивный 1.0 х 0.5 Н=1.0 м (подиум с дверцами)</t>
  </si>
  <si>
    <t>Элемент стены (наполнитель) 1.5 х 2.5 м (диагональ)</t>
  </si>
  <si>
    <t>Элемент стены зеркальный 2,5х0,5м</t>
  </si>
  <si>
    <t>«……………..»   …………………………….. 201__  г.</t>
  </si>
  <si>
    <r>
      <t>ВНИМАНИЕ !</t>
    </r>
    <r>
      <rPr>
        <sz val="12"/>
        <rFont val="Arial"/>
        <family val="2"/>
      </rPr>
      <t xml:space="preserve">
Внимательно изучите положения 
"Условий участия".
</t>
    </r>
    <r>
      <rPr>
        <b/>
        <sz val="12"/>
        <rFont val="Arial"/>
        <family val="2"/>
      </rPr>
      <t>ПОРЯДОК ЗАПОЛНЕНИЯ:</t>
    </r>
    <r>
      <rPr>
        <sz val="12"/>
        <rFont val="Arial"/>
        <family val="2"/>
      </rPr>
      <t xml:space="preserve">
Данное приложение оформляется в случае строительства стандартного стенда.
Строительство стандартного стенда осуществляется ТОЛЬКО в павильонах. 
Вам необходимо выбрать тип стандартного стенда путем указания размера стенда в соответствующей выбранному типу стенда ячейке.
В случае, если Вам необходимо дополнительное оборудование (помимо оборудования, уже входящего в стоимость выбранного вами стенда), необходимо оформить Приложение №2 к Договору на участие. 
</t>
    </r>
    <r>
      <rPr>
        <b/>
        <sz val="12"/>
        <rFont val="Arial"/>
        <family val="2"/>
      </rPr>
      <t>Благодарим за сотрудничество !</t>
    </r>
  </si>
  <si>
    <t>1. Устроитель оказывает услуги по строительству выставочного стенда стандартной комплектации на экспозиции Форума (исключительно в павильонах), а Экспонент обязуется своевременно оплатить услуги и принять их выполнение.</t>
  </si>
  <si>
    <t>3. Перечень и стоимость заказываемого Экспонентом дополнительного оборудования и подключений:</t>
  </si>
  <si>
    <t>Витрина высокая радиусная H=2.5, R=0.5м (r=0,25м) (замок под залог)</t>
  </si>
  <si>
    <t>Витрина высокая радиусная H=2.5, R=1.0м (r=0,5м) (замок под залог)</t>
  </si>
  <si>
    <t>Витрина высокая (СЕКТОР 1/4 круга) H=2.5, R=1.0 м (замок под залог)</t>
  </si>
  <si>
    <t>1 день</t>
  </si>
  <si>
    <t>за 1 день за 1 кв.м.</t>
  </si>
  <si>
    <t>за 1 сутки за 1 кв.м</t>
  </si>
  <si>
    <t>2. Перечень и стоимость заказываемых Экспонентом рекламных услуг:</t>
  </si>
  <si>
    <r>
      <t xml:space="preserve">Договор считается действующим  до даты полного выполнения Сторонами своих обязательств по </t>
    </r>
    <r>
      <rPr>
        <sz val="10"/>
        <rFont val="Arial"/>
        <family val="2"/>
      </rPr>
      <t xml:space="preserve">настоящему Договору. </t>
    </r>
  </si>
  <si>
    <t>согласно п.1.1. Договора.</t>
  </si>
  <si>
    <t>Наименование оборудования</t>
  </si>
  <si>
    <t>Стол подиум h-0,75м  1,0м х 0,5м (шт.)</t>
  </si>
  <si>
    <t>Стол 0,7м х 0,7м (шт.)</t>
  </si>
  <si>
    <t>Стул (шт.)</t>
  </si>
  <si>
    <t>Светильник- спот (шт.)</t>
  </si>
  <si>
    <t>Дверь раздвижная с замком (шт.)</t>
  </si>
  <si>
    <t>Элемент стены с занавеской (шт.)</t>
  </si>
  <si>
    <t>Стеновая панель (офисная часть) (шт.)</t>
  </si>
  <si>
    <t>Площадь стенда</t>
  </si>
  <si>
    <r>
      <t>Стол 0,7м х 0,7м</t>
    </r>
    <r>
      <rPr>
        <sz val="9"/>
        <rFont val="Arial"/>
        <family val="2"/>
      </rPr>
      <t xml:space="preserve"> (шт.)</t>
    </r>
  </si>
  <si>
    <r>
      <t>Стул</t>
    </r>
    <r>
      <rPr>
        <sz val="9"/>
        <rFont val="Arial"/>
        <family val="2"/>
      </rPr>
      <t xml:space="preserve"> (шт.)</t>
    </r>
  </si>
  <si>
    <r>
      <t>Светильник 150 W на кронштейне (располагаются по открытым сторонам стенда)</t>
    </r>
    <r>
      <rPr>
        <sz val="9"/>
        <rFont val="Arial"/>
        <family val="2"/>
      </rPr>
      <t xml:space="preserve"> (шт.)</t>
    </r>
  </si>
  <si>
    <t>Информационная стойка (шт.)</t>
  </si>
  <si>
    <r>
      <t>Блок розеток V=220 В W=до 1 кВт (на 3 розетки) *</t>
    </r>
    <r>
      <rPr>
        <sz val="9"/>
        <rFont val="Arial"/>
        <family val="2"/>
      </rPr>
      <t xml:space="preserve"> (шт.)</t>
    </r>
  </si>
  <si>
    <t>5. Стоимость услуг, оказываемых в соответствии с настоящим Приложением к Договору,  включает:</t>
  </si>
  <si>
    <t>Мойка без бойлера (необходимо заказать подвод воды п.9 настоящего Перечня)</t>
  </si>
  <si>
    <t>Мойка с бойлером (необходимо заказать подвод воды п.9 настоящего Перечня)</t>
  </si>
  <si>
    <t>Кузнецова Татьяна Викторовна</t>
  </si>
  <si>
    <t>доб. 426</t>
  </si>
  <si>
    <t>tatiana@sports-show.ru</t>
  </si>
  <si>
    <t>За подключение электричества до 3 кВт 220 В *</t>
  </si>
  <si>
    <t>За подключение электричества до 5 кВт 380 В *</t>
  </si>
  <si>
    <t>За подключение электричества до 25 кВт 380 В *</t>
  </si>
  <si>
    <t>За подключение электричества до 30 кВт 380 В *</t>
  </si>
  <si>
    <t>Подвод воды в павильоне за 1 подключение ***</t>
  </si>
  <si>
    <t>Доступ к сети Интернет на период работы Форума*</t>
  </si>
  <si>
    <t>4. В стоимость стандартной комплектации стендов "СТАНДАРТ+" и "ЭФФЕКТ" включены:</t>
  </si>
  <si>
    <t>*  В стоимость стандартной комплектации включено подключение электропитания до 1 кВт, при необходимости нужно заказать дополнительное выделение электрической мощности. Количество блоков розеток больше 1-го не означает увеличения подводимой электрической мощности.</t>
  </si>
  <si>
    <t>6. Платежи по настоящему Приложению к Договору производятся Экспонентом в рублях в течение пяти банковских дней с даты  подписания настоящего Приложения к Договору. Согласно п.2 Договора на участие цена договора изменяется на фактическую стоимость оказанных услуг по настоящему Приложению к договору и фиксируется в акте приема/сдачи выполненных работ (оказанных услуг). Все цены указаны в рублях с учетом НДС (18%).</t>
  </si>
  <si>
    <t>11. Подписи сторон</t>
  </si>
  <si>
    <t>8. Экспонент обязуется вернуть оборудование, используемое при оформлении, в исправном состоянии по окончании работы Форума. В случае утраты или порчи этого оборудования по вине Экспонента, Экспонент возмещает  Устроителю стоимость утраченного (испорченного) имущества. Экспонент несет полную ответственность за сохранность материалов и не имеет права передавать его третьим лицам.</t>
  </si>
  <si>
    <t xml:space="preserve">10. Согласно п.п. 4.2 Договора на участие настоящее Приложение, оформленное не в день подписания Договора, имеет силу Дополнительного соглашения к договору. Настоящее Приложение составлено в двух экземплярах, имеющих одинаковую юридическую силу, по одному для каждой из Сторон, является неотъемлемой частью Договора и вступает в силу с даты подписания обеими Сторонами. </t>
  </si>
  <si>
    <t>Дополнительное оборудование и услуги, доступные для стандартных стендов</t>
  </si>
  <si>
    <t>Цепь ограждения декоративная (пластик), за 1 п.м.</t>
  </si>
  <si>
    <t>6. Экспонент обязуется вернуть оборудование, используемое при оформлении, в исправном состоянии по окончании работы Форума. В случае утраты или порчи этого оборудования по вине Экспонента Экспонент возмещает  Устроителю стоимость утраченного (испорченного) имущества. Экспонент несет полную ответственность за сохранность материалов и не имеет права передавать его третьим лицам.</t>
  </si>
  <si>
    <t>Рекламные услуги</t>
  </si>
  <si>
    <t>доб. 309</t>
  </si>
  <si>
    <t>Вооружение и техника Воздушно-космических сил</t>
  </si>
  <si>
    <t>Беспилотные летательные аппараты и комплексы. Робототехнические комплексы</t>
  </si>
  <si>
    <t>Нелетальное оружие</t>
  </si>
  <si>
    <t>Вооружение и средства РХБ защиты</t>
  </si>
  <si>
    <t>Средства и техника инженерного вооружения. Дорожные, строительные и грузоподъемные средства и механизмы</t>
  </si>
  <si>
    <t>Техника радиоэлектронной борьбы. Средства радиоразведки</t>
  </si>
  <si>
    <t>Информационные, телекоммуникационные и навигационные технологии. Геоинформационные системы</t>
  </si>
  <si>
    <t>Средства систем связи и автоматизированные системы управления войсками</t>
  </si>
  <si>
    <t>Комплексные лаборатории, тренажеры, симуляторы, технические средства обучения и обеспечения боевой подготовки в ВС. Полигонное оборудование</t>
  </si>
  <si>
    <t>Ядерно-оружейный комплекс</t>
  </si>
  <si>
    <t>Двигателестроение в оборонно-промышленном комплексе</t>
  </si>
  <si>
    <t>Менеджер в ООО "МКВ"</t>
  </si>
  <si>
    <r>
      <t>ТЕМАТИЧЕСКИЕ РАЗДЕЛЫ ВЫСТАВОЧНОЙ ЭКСПОЗИЦИИ</t>
    </r>
    <r>
      <rPr>
        <sz val="12"/>
        <rFont val="Arial"/>
        <family val="2"/>
      </rPr>
      <t xml:space="preserve">
</t>
    </r>
  </si>
  <si>
    <t>Экспозиция с ограниченным доступом</t>
  </si>
  <si>
    <t>Основная экспозиция</t>
  </si>
  <si>
    <r>
      <t xml:space="preserve">На улице, для демонстрации экспонатов
</t>
    </r>
    <r>
      <rPr>
        <b/>
        <i/>
        <sz val="10"/>
        <color indexed="8"/>
        <rFont val="Arial"/>
        <family val="2"/>
      </rPr>
      <t>кв.м.</t>
    </r>
  </si>
  <si>
    <r>
      <t xml:space="preserve">В павильоне,
</t>
    </r>
    <r>
      <rPr>
        <b/>
        <i/>
        <sz val="10"/>
        <color indexed="8"/>
        <rFont val="Arial"/>
        <family val="2"/>
      </rPr>
      <t>кв.м.</t>
    </r>
  </si>
  <si>
    <r>
      <t xml:space="preserve">На улице,
</t>
    </r>
    <r>
      <rPr>
        <b/>
        <i/>
        <sz val="10"/>
        <color indexed="8"/>
        <rFont val="Arial"/>
        <family val="2"/>
      </rPr>
      <t>кв.м.</t>
    </r>
  </si>
  <si>
    <r>
      <t xml:space="preserve">На улице, 
под застройку, </t>
    </r>
    <r>
      <rPr>
        <b/>
        <i/>
        <sz val="10"/>
        <color indexed="8"/>
        <rFont val="Arial"/>
        <family val="2"/>
      </rPr>
      <t>кв.м.</t>
    </r>
  </si>
  <si>
    <r>
      <t xml:space="preserve">Площадь, 
</t>
    </r>
    <r>
      <rPr>
        <b/>
        <i/>
        <sz val="10"/>
        <color indexed="8"/>
        <rFont val="Arial"/>
        <family val="2"/>
      </rPr>
      <t>кв.м.</t>
    </r>
  </si>
  <si>
    <r>
      <t xml:space="preserve">ОБОРУДОВАННОЕ РАБОЧЕЕ МЕСТО НА СПЕЦИАЛИЗИРОВАННОЙ ЭКСПОЗИЦИИ 
</t>
    </r>
    <r>
      <rPr>
        <b/>
        <i/>
        <sz val="12"/>
        <rFont val="Arial"/>
        <family val="2"/>
      </rPr>
      <t>(</t>
    </r>
    <r>
      <rPr>
        <i/>
        <sz val="12"/>
        <rFont val="Arial"/>
        <family val="2"/>
      </rPr>
      <t xml:space="preserve">дополнительная форма участия </t>
    </r>
    <r>
      <rPr>
        <b/>
        <i/>
        <sz val="12"/>
        <rFont val="Arial"/>
        <family val="2"/>
      </rPr>
      <t>- только для Экспонентов со стендами)</t>
    </r>
  </si>
  <si>
    <t>Специализированная экспозиция “Защита национальных интересов и безопасности государства в арктической зоне”</t>
  </si>
  <si>
    <t>Специализированная экспозиция “Инновационный клуб”</t>
  </si>
  <si>
    <t>Оборудованное рабочее место на специализированной экспозиции</t>
  </si>
  <si>
    <t>Площадь, кв.м.</t>
  </si>
  <si>
    <t>Предоставление оборудованного рабочего места в павильоне, кв.м.</t>
  </si>
  <si>
    <t>Дополнительное оборудование и услуги</t>
  </si>
  <si>
    <t>Дополнительные услуги</t>
  </si>
  <si>
    <t>Услуги по охране стенда для обеспечения порядка</t>
  </si>
  <si>
    <t>Уборка 6 дней за 1 кв.м. (включает: чистку коврового покрытия пылесосом и очистку корзин для бумаг один раз в день).</t>
  </si>
  <si>
    <t>Кол-во, кв.м.</t>
  </si>
  <si>
    <t>Кол-во, дней</t>
  </si>
  <si>
    <t>Кол-во, день/ ночь</t>
  </si>
  <si>
    <t>РЕКЛАМА В ПУТЕВОДИТЕЛЕ ФОРУМА</t>
  </si>
  <si>
    <t>Рекламный модуль (блок каталога)
1 цветная полоса формата А4 в блоке каталога</t>
  </si>
  <si>
    <t xml:space="preserve">          М.П.                      (подпись)</t>
  </si>
  <si>
    <t xml:space="preserve"> М.П.               (подпись)             </t>
  </si>
  <si>
    <t>ДИРЕКЦИЯ ФОРУМА</t>
  </si>
  <si>
    <t>E-mail:</t>
  </si>
  <si>
    <t>Кол-во
открытых сторон</t>
  </si>
  <si>
    <t>За подключение электричества до 10 кВт 380 В *</t>
  </si>
  <si>
    <t xml:space="preserve">Светильник люминесцентный (дневного света) 40 W </t>
  </si>
  <si>
    <t xml:space="preserve">Светильник 150 W на кронштейне </t>
  </si>
  <si>
    <t>Розетка 380В/220В (32А) без эл. силового подключения ****</t>
  </si>
  <si>
    <t>Розетка 380В (63А) без эл. силового подключения ****</t>
  </si>
  <si>
    <t>Розетка 220В одинарная круглосуточная ****</t>
  </si>
  <si>
    <t>Блок розеток (3 разъёма), 220 V, 1 кВт ****</t>
  </si>
  <si>
    <t>Комплект звукоусиления (с 2-мя проводными и 2-мя радиомикрофонами)</t>
  </si>
  <si>
    <t>Продление монтажных работ в период с 19:00 до 23:00 
(в дни монтажа)</t>
  </si>
  <si>
    <t>Продление монтажных работ в период с 23:00  до 9:00 
(в дни монтажа)</t>
  </si>
  <si>
    <t>* В стоимость стандартной комплектации включено подключение электропитания мощностью до 1 кВт. При необходимости нужно  заказать дополнительное выделение электрической мощности посредсвом заказа соответствующего электроподключения.
Количество блоков розеток больше 1-го не означает увеличения подводимой электрической мощности.</t>
  </si>
  <si>
    <t>доб. 421</t>
  </si>
  <si>
    <t>Минимальные размеры предоставляемой выставочной площади:</t>
  </si>
  <si>
    <t>9 кв.м.</t>
  </si>
  <si>
    <t>15 кв.м.</t>
  </si>
  <si>
    <t>30 кв.м.</t>
  </si>
  <si>
    <t>Линейный стенд (1 сторона открыта):</t>
  </si>
  <si>
    <t>Угловой стенд (2 стороны открыты):</t>
  </si>
  <si>
    <t>Стенд-полуостров (3 стороны открыты):</t>
  </si>
  <si>
    <t>ВНИМАНИЕ!</t>
  </si>
  <si>
    <t>Стенд-остров (4 стороны открыты):</t>
  </si>
  <si>
    <t>Для самостоятельной застройки:</t>
  </si>
  <si>
    <t>Для стандартных стендов:</t>
  </si>
  <si>
    <t>90 кв.м.</t>
  </si>
  <si>
    <t>1. Предмет договора.</t>
  </si>
  <si>
    <t>5. Срок действия договора.</t>
  </si>
  <si>
    <t>6. Расторжение договора.</t>
  </si>
  <si>
    <t>Фризовая надпись наносится на фризовой панели каждой открытой стороны стенда. Ниже укажите наименование, которое должно быть размещено на фризовой панели (стоимость 9-ти знаков и номера стенда на каждой открытой стороне стенда  включена в стандартную комплектацию стенда). Высота букв h=10 см.</t>
  </si>
  <si>
    <t>*****Логотип одноцветный (до 1 кв.м)</t>
  </si>
  <si>
    <t>*****Логотип многоцветный (до 1 кв.м)</t>
  </si>
  <si>
    <t>СВЧ-печь</t>
  </si>
  <si>
    <t>*****Оклейка полноцветной печатью пленкой ORACAL с печатью на самоклеющейся пленке</t>
  </si>
  <si>
    <t>РЕКЛАМА В КАТАЛОГЕ ФОРУМА</t>
  </si>
  <si>
    <t>ВИДЕОРЕКЛАМА НА ТЕРРИТОРИИ ВЫСТАВОЧНОГО КОМПЛЕКСА</t>
  </si>
  <si>
    <t>АУДИОРЕКЛАМА НА ТЕРРИТОРИИ ВЫСТАВОЧНОГО КОМПЛЕКСА</t>
  </si>
  <si>
    <r>
      <t>Персональные пропуска - бейджи</t>
    </r>
    <r>
      <rPr>
        <i/>
        <sz val="12"/>
        <rFont val="Arial"/>
        <family val="2"/>
      </rPr>
      <t xml:space="preserve">
в дни/период работы Форума в "закрытом" режиме возможны ограничения действия пропусков</t>
    </r>
  </si>
  <si>
    <r>
      <t xml:space="preserve">Комплект пропусков
</t>
    </r>
    <r>
      <rPr>
        <i/>
        <sz val="12"/>
        <rFont val="Arial"/>
        <family val="2"/>
      </rPr>
      <t>в дни/период работы Форума в "закрытом" режиме возможны ограничения действия пропусков</t>
    </r>
  </si>
  <si>
    <t>2. Срок оказания услуг: согласно п.1.1. Договора.</t>
  </si>
  <si>
    <t>«…..»   …………………………….. 201__ г.</t>
  </si>
  <si>
    <t>«………..»   …………………………….. 201__ г.</t>
  </si>
  <si>
    <t>Энергетика. Интеллектуальная энергетика, водородная энергетика, микроисточники питания, аккумуляторные, технологии электрогенераторов</t>
  </si>
  <si>
    <t>Тыловое обеспечение и снабжение войск. Обеспечение жизнедеятельности личного состава, быта военнослужащих и их семей
Продовольственное обеспечение</t>
  </si>
  <si>
    <t>Оптика. Оптико-электронное оборудование и системы</t>
  </si>
  <si>
    <t>ДО ФОРУМА ОСТАЛОСЬ</t>
  </si>
  <si>
    <t>Сохраните заполненный Вами файл до окончания Форума.</t>
  </si>
  <si>
    <t>а) принимает на себя обязательства по участию в Форуме в порядке и на условиях, предусмотренных настоящим Договором с оформленными приложениями №1-4 и  Условиями участия в Форуме, являющимися неотъемлемой частью настоящего Договора;</t>
  </si>
  <si>
    <t>б) обязуется принять предоставляемые услуги Устроителя и своевременно оплатить их в соответствии с  условиями настоящего Договора и выставляемыми Устроителем счетами;</t>
  </si>
  <si>
    <t xml:space="preserve">7.1. При невыполнении или частичном невыполнении любой из Сторон обязательств по настоящему Договору вследствие наступления обстоятельств непреодолимой силы: пожара, наводнения, землетрясения и других стихийных бедствий, а также войны, военных операций, запретительных актов органов власти, непосредственно влияющих на сроки исполнения Сторонами своих обязательств, срок исполнения отодвигается соразмерно времени, в течение которого будут действовать эти обстоятельства. </t>
  </si>
  <si>
    <t>7.2. Сторона, для которой создалась невозможность исполнения обязательств по настоящему Договору в силу вышеуказанных причин, должна письменно известить об этом другую Сторону в течение 14 (четырнадцати) рабочих дней с момента наступления таких обстоятельств. Доказательством указанных в извещении фактов должны служить документы, выдаваемые компетентными государственными органами.</t>
  </si>
  <si>
    <t>7.3. Если подобное состояние невыполнения обязательств, вытекающих из настоящего Договора, продлится более трех месяцев, то каждая Сторона имеет право расторгнуть настоящий Договор в одностороннем порядке, известив письменно об этом другую Сторону. В этом случае действие настоящего Договора прекращается с момента получения такого извещения другой Стороной, что не освобождает Стороны от исполнения возникших из него обязательств. В данном случае Устроитель обязуется вернуть Экспоненту перечисленные денежные средства в полном объеме в течение 10 (десяти) рабочих дней.</t>
  </si>
  <si>
    <t>Стойка информационная (Reception) 1.0 х 0.5 х 1.0 м (с внутренней полкой)</t>
  </si>
  <si>
    <t>Стойка информационная (Reception) 1.0 х 0.5 х 1.2 м (с внутренней полкой)</t>
  </si>
  <si>
    <t>Стойка информационная закругленная H=1.0, R=1.0 r=0.5 м (с внутренней полкой)</t>
  </si>
  <si>
    <t>По Приложению №1.1</t>
  </si>
  <si>
    <t>Стенд "АРКТИКА. СТАНДАРТ УЛУЧШЕННЫЙ"</t>
  </si>
  <si>
    <t xml:space="preserve">Стенд "АРКТИКА. СТАНДАРТ" </t>
  </si>
  <si>
    <t>3. В стоимость стандартной комплектации стендов "АРКТИКА. СТАНДАРТ" включены:</t>
  </si>
  <si>
    <t>4. В стоимость стандартной комплектации стендов "АРКТИКА. СТАНДАРТ УЛУЧШЕННЫЙ" включены:</t>
  </si>
  <si>
    <t>Стеновые панели Syma Molto 30, высотой 3000 мм, белые</t>
  </si>
  <si>
    <t>9-14 кв.м.</t>
  </si>
  <si>
    <t>Подсобное помещение, Syma Rondo 30, в зависимости от метража (9 кв.м. – нет, 15 кв.м. – нет, 25 кв.м. – 3 кв.м., 50 кв.м. – 6 кв.м.)</t>
  </si>
  <si>
    <t>_</t>
  </si>
  <si>
    <t>25-49 кв.м.</t>
  </si>
  <si>
    <t>3 кв.м.</t>
  </si>
  <si>
    <t>от 50 кв.м</t>
  </si>
  <si>
    <t>6 кв.м.</t>
  </si>
  <si>
    <t>15-24 кв.м.</t>
  </si>
  <si>
    <t>Высокий фриз Syma Molto (высота 1000 мм) с декоративной белой сеткой и фризовой панелью с логотипом и названием Экспонента (по количеству открытых сторон)</t>
  </si>
  <si>
    <t>по количеству открытых сторон</t>
  </si>
  <si>
    <t>Корзина для мусора</t>
  </si>
  <si>
    <t>Стол круглый</t>
  </si>
  <si>
    <t>Стул белый</t>
  </si>
  <si>
    <t>Вешалка</t>
  </si>
  <si>
    <t>Прожектор</t>
  </si>
  <si>
    <t>Блок розеток 220 В</t>
  </si>
  <si>
    <t xml:space="preserve">Фризовая надпись наносится на фризовой панели каждой открытой стороны стенда. Ниже укажите наименование, которое должно быть размещено на фризовой панели </t>
  </si>
  <si>
    <t>Стеновые панели Syma Molto 30, высотой 3000 мм, декорированием фотопанелями и баннером</t>
  </si>
  <si>
    <t>2 кв.м.</t>
  </si>
  <si>
    <t>4 кв.м.</t>
  </si>
  <si>
    <t>8 кв.м.</t>
  </si>
  <si>
    <t>Информационная стойка из конструктора Syma Molto, высотой 1000 мм с логотипом и названием Экспонента</t>
  </si>
  <si>
    <t>Витрина (500х1000х1000 мм) либо подиум (500х1000х1000 мм), Syma Rondo 30 с логотипом Экспонента</t>
  </si>
  <si>
    <t>Экран LCD с настенным креплением, воспроизведение с флэш-накопителя USB</t>
  </si>
  <si>
    <t xml:space="preserve">Светильник на длинном кронштейне </t>
  </si>
  <si>
    <t>1. Устроитель оказывает услуги по строительству выставочного стенда стандартной комплектации на специализированной экспозиции "Арктика" в рамках экспозиции Форума, а Экспонент обязуется своевременно оплатить услуги и принять их выполнение.</t>
  </si>
  <si>
    <t>Приложение №1.1</t>
  </si>
  <si>
    <r>
      <rPr>
        <b/>
        <sz val="12"/>
        <color indexed="60"/>
        <rFont val="Arial"/>
        <family val="2"/>
      </rPr>
      <t xml:space="preserve">ПРИЛОЖЕНИЕ №1.1.
</t>
    </r>
    <r>
      <rPr>
        <sz val="9"/>
        <rFont val="Arial"/>
        <family val="2"/>
      </rPr>
      <t>/Дополнительное соглашение/</t>
    </r>
  </si>
  <si>
    <t>Площадь второго этажа</t>
  </si>
  <si>
    <t xml:space="preserve">Московская область, Одинцовский район, Конгрессно-выставочный центр «ПАТРИОТ» </t>
  </si>
  <si>
    <t>9. Экспонент обязуется предоставить Устроителю схему стенда с расположением элементов стандартного выставочного оборудования, утверждённую печатью и подписью, не позднее 14 июля 2017г.</t>
  </si>
  <si>
    <t>7. Дополнительные заказы и изменения на оказание услуг принимаются Устроителем по установленной форме с учетом срока подачи заявки, наличия оборудования и материалов, и оплачиваются Экспонентом дополнительно по ставкам Устроителя. На заказ  дополнительного оборудования и услуг по настоящему приложению, поданый Экспонентом:  с 19 июня 2017 г. - устанавливается наценка 50%; с 17 июля 2017 г.  – устанавлявается наценка 100% . При этом исполнение заказов, принятых с 17 июля 2017 г., не гарантируется в полном объеме, а Устроитель имеет право отказать в приеме новых и дополнительных заказов и внесении изменений в принятые ранее.</t>
  </si>
  <si>
    <t>Вложение печатной продукции (проспектов) в "портфель" Экспонента</t>
  </si>
  <si>
    <t xml:space="preserve"> +7 (495) 640-55-00</t>
  </si>
  <si>
    <r>
      <t xml:space="preserve">Все </t>
    </r>
    <r>
      <rPr>
        <u val="single"/>
        <sz val="10"/>
        <color indexed="63"/>
        <rFont val="Arial"/>
        <family val="2"/>
      </rPr>
      <t>заполненные</t>
    </r>
    <r>
      <rPr>
        <sz val="10"/>
        <color indexed="63"/>
        <rFont val="Arial"/>
        <family val="2"/>
      </rPr>
      <t xml:space="preserve"> формы подписываются руководителем Экспонента, заверяются печатью Экспонента и направляются в отсканированном виде по электронной почте, указанной в форме, или по факсу:  +7 (495) 640-55-00</t>
    </r>
  </si>
  <si>
    <t>СЕГОДНЯ:</t>
  </si>
  <si>
    <t>дня/ дней</t>
  </si>
  <si>
    <t>Оформление участия начинается с заполнения РЕКВИЗИТОВ ЭКСПОНЕНТА и ЗАЯВКИ</t>
  </si>
  <si>
    <t xml:space="preserve">Отправьте заполненные формы на e-mail Вашего персонального менеджера в ООО "МКВ"  </t>
  </si>
  <si>
    <t>шт</t>
  </si>
  <si>
    <t>НАРУЖНАЯ РЕКЛАМА НА ТЕРРИТОРИИ ФОРУМА:</t>
  </si>
  <si>
    <t>на мобильной рекламной конструкции 6х2 м, с одной стороны</t>
  </si>
  <si>
    <t>на мобильной рекламной конструкции 3х2 м., с одной стороны</t>
  </si>
  <si>
    <t>на мобильной рекламной конструкции 3х2 м., с двух сторон</t>
  </si>
  <si>
    <t>1</t>
  </si>
  <si>
    <t>2</t>
  </si>
  <si>
    <t>3</t>
  </si>
  <si>
    <t>4</t>
  </si>
  <si>
    <t>5</t>
  </si>
  <si>
    <t>6</t>
  </si>
  <si>
    <t>7</t>
  </si>
  <si>
    <t>8</t>
  </si>
  <si>
    <t>9</t>
  </si>
  <si>
    <t>10</t>
  </si>
  <si>
    <t>11</t>
  </si>
  <si>
    <t>Цветные иллюстрации в информационном блоке Экспонента в каталоге (1 шт.)</t>
  </si>
  <si>
    <t>РЕКЛАМА В ПРОГРАММЕ НАУЧНО-ДЕЛОВЫХ МЕРОПРИЯТИЙ</t>
  </si>
  <si>
    <t>РЕКЛАМА В ПРОГРАММЕ ДЕМОНСТРАЦИОННЫХ МЕРОПРИЯТИЙ</t>
  </si>
  <si>
    <r>
      <t xml:space="preserve">В павильоне, премиум размещение </t>
    </r>
    <r>
      <rPr>
        <b/>
        <i/>
        <sz val="10"/>
        <color indexed="8"/>
        <rFont val="Arial"/>
        <family val="2"/>
      </rPr>
      <t>кв.м.</t>
    </r>
  </si>
  <si>
    <t>РЕКЛАМА В ПЕЧАТНОЙ ПРОДУКЦИИ (РАЗМЕЩЕНИЕ ЛОГОТИПА):</t>
  </si>
  <si>
    <r>
      <t xml:space="preserve">Логотип Экспонента на плане Форума 
</t>
    </r>
    <r>
      <rPr>
        <i/>
        <sz val="11"/>
        <rFont val="Arial"/>
        <family val="2"/>
      </rPr>
      <t>включает размещение в каталоге, в путеводителе, на планировках Форума, размещенных на информационных стендах на территории Форума</t>
    </r>
  </si>
  <si>
    <t>на мобильной рекламной конструкции "КУБ" (размер одной стороны 3х1,5 м.) с двух сторон</t>
  </si>
  <si>
    <t>на мобильной рекламной конструкции "КУБ" (размер одной стороны 4х2,5 м.) с двух сторон</t>
  </si>
  <si>
    <t>на мобильной рекламной конструкции "ПРИЗМА" (размер одной стороны 3х1,5 м.) с двух сторон</t>
  </si>
  <si>
    <t>На мобильных рекламных конструкциях (включая изготовление и монтаж конструкции и носителя) на общий период проведения Форума/до 2-х недель, за 1 носитель (макет предоставляется Экспонентом):</t>
  </si>
  <si>
    <t>Блок розеток V=220 В W=до 1 кВт (на 3 розетки) * (шт.)</t>
  </si>
  <si>
    <r>
      <t>Предоставление презентационного оборудования (при заказе специализированных помещений) /</t>
    </r>
    <r>
      <rPr>
        <b/>
        <i/>
        <sz val="10"/>
        <rFont val="Arial"/>
        <family val="2"/>
      </rPr>
      <t>минимальный срок предоставления оборудования составляет 3 часа/</t>
    </r>
  </si>
  <si>
    <t>Услуги по уборке стенда в период работы Форума</t>
  </si>
  <si>
    <t>Услуги переводчика в период работы Форума (последовательный перевод)</t>
  </si>
  <si>
    <t>Услуги стендиста в период работы Форума</t>
  </si>
  <si>
    <t>Услуги бармена/ официанта в период работы Форума</t>
  </si>
  <si>
    <t>На улице:</t>
  </si>
  <si>
    <t>доб. 424</t>
  </si>
  <si>
    <t>2.2. В соответствии с Приложениями к договору предоставляются:</t>
  </si>
  <si>
    <t>2.4. Другие формы участия:</t>
  </si>
  <si>
    <t>Монтажно-оформительские работы: спецэкспозиции</t>
  </si>
  <si>
    <t>Данные из формы РЕКВИЗИТОВ автоматически переносятся в договор и приложения.</t>
  </si>
  <si>
    <t>Едренкин Анатолий Владимирович</t>
  </si>
  <si>
    <t xml:space="preserve">4.3. Стороны пришли к соглашению, что Приложения №1-4, подписанные после подписания Договора, имеют силу Дополнительных соглашений к настоящему Договору. </t>
  </si>
  <si>
    <t>4.4. В случае несоблюдения графика завоза экспонатов (пункт (в) раздела 1.1 настоящего Договора) и несвоевременного завоза/заезда крупногабаритной техники и экспонатов и невозможности их размещения на согласованном экспоместе, они будут размещены на свободной площади на усмотрение Устроителя, при этом услуги будут считаться оказанными в соответствии с настоящим Договором.</t>
  </si>
  <si>
    <t>Наименование организации
для размещения в Дипломе Экспонента:</t>
  </si>
  <si>
    <t xml:space="preserve">10. Согласно п.п. 4.3 Договора на участие настоящее Приложение, оформленное не в день подписания Договора, имеет силу Дополнительного соглашения к договору. Настоящее Приложение составлено в двух экземплярах, имеющих одинаковую юридическую силу, по одному для каждой из Сторон, является неотъемлемой частью Договора и вступает в силу с даты подписания обеими Сторонами. </t>
  </si>
  <si>
    <t>Полное наименование организации 
/согласно учредительным документам/</t>
  </si>
  <si>
    <t>Индекс, город, улица, дом, строение (корпус)</t>
  </si>
  <si>
    <t>Юридический адрес
/согласно учредительным документам/</t>
  </si>
  <si>
    <t xml:space="preserve">7. Согласно п.п. 4.3 Договора на участие настоящее Приложение, оформленное не в день подписания Договора, имеет силу Дополнительного соглашения к договору. Настоящее Приложение составлено в двух экземплярах, имеющих одинаковую юридическую силу, по одному для каждой из сторон, является неотъемлемой частью Договора и вступает в силу с даты подписания обеими Сторонами. </t>
  </si>
  <si>
    <t xml:space="preserve">7. Согласно п.п. 4.3 Договора на участие настоящее Приложение, оформленное не в день подписания Договора, имеет силу Дополнительного соглашения к договору. Настоящее Приложение составлено в двух экземплярах, имеющих одинаковую юридическую силу, по одному для каждой из сторон, является неотъемлемой частью Договора и вступает в силу с даты подписания обеими сторонами. </t>
  </si>
  <si>
    <t>Общество с ограниченной ответственностью 
"Международные конгрессы и выставки"</t>
  </si>
  <si>
    <t>Устроитель: 
Общество с ограниченной ответственностью 
"Международные конгрессы и выставки"</t>
  </si>
  <si>
    <r>
      <t xml:space="preserve">Общество с ограниченной ответственностью </t>
    </r>
    <r>
      <rPr>
        <b/>
        <sz val="10"/>
        <rFont val="Arial"/>
        <family val="2"/>
      </rPr>
      <t xml:space="preserve">
</t>
    </r>
    <r>
      <rPr>
        <b/>
        <sz val="10"/>
        <rFont val="Arial"/>
        <family val="2"/>
      </rPr>
      <t>"Международные конгрессы и выставки"</t>
    </r>
  </si>
  <si>
    <t xml:space="preserve">5. Согласно п.п. 4.3 Договора на участие настоящее Приложение, оформленное не в день подписания Договора, имеет силу Дополнительного соглашения к договору. Настоящее Приложение составлено в двух экземплярах, имеющих одинаковую юридическую силу, по одному для каждой из сторон, является неотъемлемой частью Договора и вступает в силу с даты подписания обеими сторонами. </t>
  </si>
  <si>
    <t>Коммерческий директор</t>
  </si>
  <si>
    <t>Менялкин Валерий Николаевич</t>
  </si>
  <si>
    <t>доб. 427</t>
  </si>
  <si>
    <t>Оклейка цветной печатью заказчика (готовую печать необходимо предоставить застройщику не позднее, чем за 10 дней до начала монтажа)</t>
  </si>
  <si>
    <t>*****Полноцветная печать на баннерной ткани с монтажом на закладных</t>
  </si>
  <si>
    <t>Подсветка витрины (1 лампа - 75 W)</t>
  </si>
  <si>
    <t>Увеличение высоты стеновых панелей на h&lt;=0,5 м</t>
  </si>
  <si>
    <t>Увеличение высоты стеновых панелей на h&lt;=1,0 м</t>
  </si>
  <si>
    <t xml:space="preserve">Спот-бра (светильник) 75 W </t>
  </si>
  <si>
    <t xml:space="preserve">Спот-бра поворотный (светильник) 75 W </t>
  </si>
  <si>
    <t>Стол круглый стеклянный</t>
  </si>
  <si>
    <t>ВСЕГО, кв.м.</t>
  </si>
  <si>
    <t>ИТОГО В ПАВИЛЬОНАХ, кв.м.</t>
  </si>
  <si>
    <r>
      <t xml:space="preserve">в) размещает баннер Форума со ссылкой на сайт Форума </t>
    </r>
    <r>
      <rPr>
        <b/>
        <sz val="10"/>
        <rFont val="Arial"/>
        <family val="2"/>
      </rPr>
      <t>www.rusarmyexpo.ru</t>
    </r>
    <r>
      <rPr>
        <sz val="10"/>
        <rFont val="Arial"/>
        <family val="2"/>
      </rPr>
      <t xml:space="preserve"> на сайте Экспонента на срок действия настоящего Договора;
</t>
    </r>
  </si>
  <si>
    <t>За подключение электричества до 15 кВт 380 В *</t>
  </si>
  <si>
    <t>Кофе-машина (весь период Форума)</t>
  </si>
  <si>
    <t>Аудио, видео, презентационное оборудование на стенде на период работы Форума**</t>
  </si>
  <si>
    <t>6. Экспонент обязуется вернуть оборудование в исправном состоянии по окончании работы Форума. В случае утраты или порчи этого оборудования по вине Экспонента Экспонент возмещает  Устроителю стоимость утраченного (испорченного) имущества. Экспонент несет полную ответственность за сохранность материалов и не имеет права передавать его третьим лицам.</t>
  </si>
  <si>
    <t>в участии в мероприятиях научно-деловой программы Форума;</t>
  </si>
  <si>
    <t>в участии в демонстрационной программе Форума;</t>
  </si>
  <si>
    <t>Наше предприятие (организация) также заинтересовано:</t>
  </si>
  <si>
    <t>в размещении рекламы.</t>
  </si>
  <si>
    <t xml:space="preserve">а) оказать услуги по бронированию экспоместа </t>
  </si>
  <si>
    <t>* Заказ дополнительных блоков розеток не означает увеличения выделенной электромощности. Заказ подключения соответствующей мощности осуществляется в соответствии с позициями 1-7.</t>
  </si>
  <si>
    <t>На стендах самостоятельной застройки Экспоненты должны иметь электрический кабель необходимой длины и сечения и установить электрощит питания стенда.</t>
  </si>
  <si>
    <t>Переводчик со знанием  европейского языка (за 1 день - 8 часов)</t>
  </si>
  <si>
    <t>Переводчик со знанием восточного языка (за 1 день - 8 часов) (китайский, японский, турецкий)</t>
  </si>
  <si>
    <t>Бармен без знания иностранного языка</t>
  </si>
  <si>
    <t>Бармен со знанием иностранного языка (английский)</t>
  </si>
  <si>
    <t>Официант без знания иностранного языка</t>
  </si>
  <si>
    <t>Официант со знанием иностранного языка (английский)</t>
  </si>
  <si>
    <t>Даты оказания услуг по охране стенда:</t>
  </si>
  <si>
    <t>** Оборудование передается по акту.</t>
  </si>
  <si>
    <t>на мобильной рекламной конструкции 6х2 м, с двух сторон</t>
  </si>
  <si>
    <t xml:space="preserve">Рекламный модуль (2-я страница обложки путеводителя) </t>
  </si>
  <si>
    <t xml:space="preserve">Рекламный модуль (3-я страница обложки путеводителя) </t>
  </si>
  <si>
    <t xml:space="preserve">Рекламный модуль (4-я страница обложки путеводителя) </t>
  </si>
  <si>
    <t>Автомобильные пропуска "Монтаж/Демонтаж"</t>
  </si>
  <si>
    <r>
      <t xml:space="preserve">Автомобильные пропуска 
</t>
    </r>
    <r>
      <rPr>
        <i/>
        <sz val="12"/>
        <rFont val="Arial"/>
        <family val="2"/>
      </rPr>
      <t>в дни/период работы Форума в "закрытом" режиме возможны ограничения действия пропусков</t>
    </r>
  </si>
  <si>
    <t xml:space="preserve">б) Место проведения Форума: Московская область, Одинцовский район, Конгрессно-выставочный центр «ПАТРИОТ» (далее - КВЦ "Патриот");    </t>
  </si>
  <si>
    <t>Рекламный модуль (1 полоса А3)</t>
  </si>
  <si>
    <t>Рекламный модуль (1/2 полосы А3)</t>
  </si>
  <si>
    <t>Рекламный модуль (1/3 полосы А3)</t>
  </si>
  <si>
    <t>Рекламный модуль (1/4 полосы А3)</t>
  </si>
  <si>
    <t>в одном номере</t>
  </si>
  <si>
    <t>в двух номерах</t>
  </si>
  <si>
    <t>в трех номерах</t>
  </si>
  <si>
    <t>в четырех номерах</t>
  </si>
  <si>
    <t>Рекламный модуль (3-я обложка А3)</t>
  </si>
  <si>
    <t>Рекламный модуль (4-я обложка А3)</t>
  </si>
  <si>
    <t>РЕКЛАМА В ОФИЦИАЛЬНОМ НОВОСТНОМ ИЗДАНИИ ФОРУМА</t>
  </si>
  <si>
    <t>* В стоимость стандартной комплектации включено подключение электропитания мощностью до 1 кВт. При необходимости нужно  заказать дополнительное выделение электрической мощности посредством заказа соответствующего электроподключения.
Количество блоков розеток больше 1-го не означает увеличения подводимой электрической мощности.</t>
  </si>
  <si>
    <t>За подключение электричества до 40 кВт 380 В *</t>
  </si>
  <si>
    <t>Блок розеток (3 разъёма), 220 V, 2,5 кВт ****</t>
  </si>
  <si>
    <t xml:space="preserve">2. Стоимость услуг, предоставляемых Экспоненту. </t>
  </si>
  <si>
    <t>ИТОГО стоимость услуг по п.2.1 с  учетом скидки:</t>
  </si>
  <si>
    <t>ИТОГО стоимость услуг по п.2.1:</t>
  </si>
  <si>
    <t xml:space="preserve">2.1. Предоставление комплекса услуг по обеспечению участия Экспонента на необорудованной площади </t>
  </si>
  <si>
    <t>б) разместить информацию об Экспоненте в официальном каталоге Форума;</t>
  </si>
  <si>
    <t>в) провести рекламную кампанию Форума в средствах массовой информации;</t>
  </si>
  <si>
    <t>д) Устроитель имеет право не допустить Экспонента и/или его экспонаты на экспозицию в случае невыполнения положений Постановления Правительства Российской Федерации от 02.06.2007 года № 339. При этом услуги будут считаться оказанными в соответствии с настоящим Договором.</t>
  </si>
  <si>
    <t>г) обеспечить выполнение заказанного и оплаченного Экспонентом комплекса услуг по обеспечению участия Экспонента и дополнительных услуг согласно Приложениям № 1-4 к Договору;</t>
  </si>
  <si>
    <r>
      <t>2. Просим забронировать необорудованную выставочную площадь указанного типа в следующих тематических экспозициях:</t>
    </r>
    <r>
      <rPr>
        <i/>
        <sz val="9"/>
        <rFont val="Arial"/>
        <family val="2"/>
      </rPr>
      <t xml:space="preserve">
</t>
    </r>
    <r>
      <rPr>
        <b/>
        <i/>
        <sz val="9"/>
        <color indexed="10"/>
        <rFont val="Arial"/>
        <family val="2"/>
      </rPr>
      <t>(указать количество кв.м. в соответствующих ячейках)</t>
    </r>
  </si>
  <si>
    <t>1. Экспонент заказывает необурудованную выставочную площадь в соответствии с тематическими разделами Форума (п.2 настоящей заявки), в которых предпочтительно размещение выставочного стенда Экспонента, а Устроитель при распределении выставочной площади и формировании экспозиции по тематическому принципу, по возможности, учитывает выбор Экспонента.</t>
  </si>
  <si>
    <t>на фасаде павильонов (размер рекламного места и размер макета - 12х8 м.)</t>
  </si>
  <si>
    <t>на фасаде павильонов (размер рекламного места 12х12 м., верхнее и нижнее поле 2х12 м - символика Форума, размер макета 12х8 м.)</t>
  </si>
  <si>
    <t>внутри павильонов (размер рекламного места и размер макета - 11,8х4,1 м.)</t>
  </si>
  <si>
    <t>Организация размещения рекламы на видеоэкранах (без звука): трансляция одного блока видеорекламы 10 раз в день, хронометраж до 30 сек.</t>
  </si>
  <si>
    <t>и авансового платежа в размере 25% от стоимости предоставления комплекса услуг в соответствии с п.2.1 настоящего Договора;</t>
  </si>
  <si>
    <t>24 кв.м.</t>
  </si>
  <si>
    <t>экспоместо в павильоне (A, B, C,  D), кв.м.</t>
  </si>
  <si>
    <t>экспоместо в павильоне  (A, B, C,  D), премиум размещение, кв.м.</t>
  </si>
  <si>
    <t>экспоместо на открытой площадке (на улице) для демонстрации экспонатов у павильонов A, B, C, D, кв.м.</t>
  </si>
  <si>
    <t>экспоместо на открытой площадке (на улице) под застройку у павильонов A, B, C, D, кв.м.</t>
  </si>
  <si>
    <t>экспоместо в павильоне ВПК, кв.м.</t>
  </si>
  <si>
    <t>экспоместо на открытой площадке (на улице) для демонстрации экспонатов у павильона ВПК, кв.м.</t>
  </si>
  <si>
    <r>
      <t>*</t>
    </r>
    <r>
      <rPr>
        <i/>
        <sz val="9"/>
        <rFont val="Arial"/>
        <family val="2"/>
      </rPr>
      <t>Доплата  за экспоместо, открытое с 2-х сторон - 10%,   с 3-х сторон –15%,  с  4-х сторон – 20%;  при застройке 2-го этажа – доплата составляет 50% и  рассчитывается от стоимости площади второго этажа экспоместа (см. «УСЛОВИЯ УЧАСТИЯ»)</t>
    </r>
  </si>
  <si>
    <t>Услуги по организации монтажно-оформительских работ: стандартный стенд</t>
  </si>
  <si>
    <t>4.5. В случае несвоевременного подписания Акта оказанных услуг Экспонентом  (более 1 месяца с даты получения)  и  непредоставления Устроителю  мотивированного отказа в письменной форме, услуги по настоящему Договору считаются оказанными и принятыми Экспонентом  в полным объеме, без замечаний, а Акт оказанных услуг подписанным.</t>
  </si>
  <si>
    <t>Раннее и сверхурочное использование экспоместа</t>
  </si>
  <si>
    <t>на тыльной стороне павильонов (размер рекламного места и размер макета - 8х5,4 м.)</t>
  </si>
  <si>
    <t>На фасадах, тыльных сторонах и внутри павильонов (включая изготовление и монтаж носителя) на общий период проведения Форума, за 1 носитель (макет предоставляется Экспонентом):</t>
  </si>
  <si>
    <t>Интернет безлимитный (проводной выделенный канал с разъемом RJ-45) доступ в Интернет со скоростью до 2 Мбит/сек</t>
  </si>
  <si>
    <t>Интернет безлимитный (проводной выделенный канал с разъемом RJ-45) доступ в Интернет со скоростью до 10 Мбит/сек</t>
  </si>
  <si>
    <t>Интернет безлимитный (проводной выделенный канал с разъемом RJ-45) доступ в Интернет со скоростью до 50 Мбит/сек</t>
  </si>
  <si>
    <t>* На ваш стенд будет проведен кабель с разъемом RJ-45 для подключения компьютера. В стоимость входят: инсталляция, тестирование оборудования (канала) и предоставление необходимых данных для самостоятельной настройки оборудования.</t>
  </si>
  <si>
    <t>6.3. При расторжении Договора по инициативе Устроителя в иных случаях, при условии выполнения Экспонентом всех обязательств по настоящему Договору, Устроитель обязуется вернуть Экспоненту перечисленные денежные средства в полном объеме в течение 10 (десяти) рабочих дней с момента расторжения Договора.</t>
  </si>
  <si>
    <t>Колнооченко Степан Владимирович</t>
  </si>
  <si>
    <t>Петрухин Павел Викторович</t>
  </si>
  <si>
    <t>_____________</t>
  </si>
  <si>
    <t>А</t>
  </si>
  <si>
    <t>В</t>
  </si>
  <si>
    <t>С</t>
  </si>
  <si>
    <t>D</t>
  </si>
  <si>
    <t>Романова Мария Олеговна</t>
  </si>
  <si>
    <t>доб. 307</t>
  </si>
  <si>
    <t>Корзина для бумаг (шт.)</t>
  </si>
  <si>
    <t>Доплата за подключение электричества на улице **</t>
  </si>
  <si>
    <t>*** Подвод воды осуществляется гибким армированным шлангом 1/2", рассчитанным на давление воды не менее 10 атмосфер, отвод воды осуществляется гибким армированным шлангом 32 – 50 мм. Шланги для подвода и отвода воды предоставляет Экспонент и несет полную ответственность за причиненный ущерб от их возможных протечек. Длина шлангов рассчитывается по разработанному плану подключений воды в павильоне.</t>
  </si>
  <si>
    <t>Взнос "ДЕМОЦЕНТР"</t>
  </si>
  <si>
    <t>доб. 419</t>
  </si>
  <si>
    <t>kolnoochenko@icecompany.org</t>
  </si>
  <si>
    <t>ppv13@bk.ru</t>
  </si>
  <si>
    <t>romanova@icecompany.org</t>
  </si>
  <si>
    <t>Дата</t>
  </si>
  <si>
    <t>edrenkin@icecompany.org</t>
  </si>
  <si>
    <t>ruleva@icecompany.org</t>
  </si>
  <si>
    <t>Конференц-зал (до 100 мест), 1 день (с 10:00 до 19:00)</t>
  </si>
  <si>
    <t>Кол-во, периодов/ дней</t>
  </si>
  <si>
    <t>Конференц-зал (до 100 мест), 4 часа (период: с 10:00 до 14:00 или с 15:00 до 19:00)</t>
  </si>
  <si>
    <t>за 4 часа</t>
  </si>
  <si>
    <r>
      <t>Обеспечение организации мероприятий в специализированных помещениях выставочного центра</t>
    </r>
    <r>
      <rPr>
        <i/>
        <sz val="12"/>
        <rFont val="Arial"/>
        <family val="2"/>
      </rPr>
      <t xml:space="preserve"> (цена указана с учетом стоимости стандартного набора звукового и мультимедиа оборудования)</t>
    </r>
  </si>
  <si>
    <t>Конференц-зал Конгресс-центра, (500 мест) 4 часа (период: с 10:00 до 14:00 или с 15:00 до 19:00)</t>
  </si>
  <si>
    <t>Конференц-зал Конгресс-центра, (500 мест) 1 день (с 10:00 до 19:00)</t>
  </si>
  <si>
    <t>Конференц-зал Главного выставочного павильона (625 мест), 4 часа (период: с 10:00 до 14:00 или с 15:00 до 19:00)</t>
  </si>
  <si>
    <t>Конференц-зал Главного выставочного павильона (625 мест), 1 день (с 10:00 до 19:00)</t>
  </si>
  <si>
    <r>
      <t xml:space="preserve">Кол-во </t>
    </r>
    <r>
      <rPr>
        <b/>
        <sz val="10"/>
        <color indexed="8"/>
        <rFont val="Arial"/>
        <family val="2"/>
      </rPr>
      <t>периодов</t>
    </r>
    <r>
      <rPr>
        <b/>
        <sz val="10"/>
        <color indexed="8"/>
        <rFont val="Arial"/>
        <family val="2"/>
      </rPr>
      <t>/дней</t>
    </r>
  </si>
  <si>
    <r>
      <rPr>
        <b/>
        <sz val="12"/>
        <color indexed="60"/>
        <rFont val="Arial"/>
        <family val="2"/>
      </rPr>
      <t>ПРИЛОЖЕНИЕ №1</t>
    </r>
  </si>
  <si>
    <r>
      <rPr>
        <b/>
        <sz val="12"/>
        <color indexed="60"/>
        <rFont val="Arial"/>
        <family val="2"/>
      </rPr>
      <t xml:space="preserve">ПРИЛОЖЕНИЕ №2
</t>
    </r>
  </si>
  <si>
    <r>
      <rPr>
        <b/>
        <sz val="12"/>
        <color indexed="60"/>
        <rFont val="Arial"/>
        <family val="2"/>
      </rPr>
      <t>ПРИЛОЖЕНИЕ №3</t>
    </r>
    <r>
      <rPr>
        <sz val="12"/>
        <color indexed="60"/>
        <rFont val="Arial"/>
        <family val="2"/>
      </rPr>
      <t xml:space="preserve"> 
</t>
    </r>
  </si>
  <si>
    <r>
      <rPr>
        <b/>
        <sz val="12"/>
        <color indexed="60"/>
        <rFont val="Arial"/>
        <family val="2"/>
      </rPr>
      <t xml:space="preserve">ПРИЛОЖЕНИЕ №4
</t>
    </r>
  </si>
  <si>
    <t>доб. 212</t>
  </si>
  <si>
    <t>valera33@mail.ru</t>
  </si>
  <si>
    <t>ИТОГО НА ОТКРЫТЫХ ПЛОЩАДКАХ, кв.м.</t>
  </si>
  <si>
    <t xml:space="preserve">Подключения доступны для стандартных стендов и стендов самостоятельной застройки </t>
  </si>
  <si>
    <t>Надпись на фризовой панели, h=20 см.</t>
  </si>
  <si>
    <t>Организация размещения рекламы в уличной радиосети КВЦ "Патриот" (аудиосообщения, аудиоролики): трансляция одного блока рекламы 10 раз в день, хронометраж до 30 сек. (кроме радиосети выставочных павильонов)</t>
  </si>
  <si>
    <t>40702810897000002500</t>
  </si>
  <si>
    <t>в БАНК ГПБ (АО) г. Москва</t>
  </si>
  <si>
    <t>044525823</t>
  </si>
  <si>
    <t>30101810200000000823</t>
  </si>
  <si>
    <t>Юрчиков Никита Вадимович</t>
  </si>
  <si>
    <t>iurchikov@icecompany.org</t>
  </si>
  <si>
    <t>Перервенко Сергей Борисович</t>
  </si>
  <si>
    <t>perervenko@icecompany.org</t>
  </si>
  <si>
    <t>МЕЖДУНАРОДНЫЙ ВОЕННО-ТЕХНИЧЕСКИЙ ФОРУМ "АРМИЯ-2019"</t>
  </si>
  <si>
    <t>МЕЖДУНАРОДНОГО ВОЕННО-ТЕХНИЧЕСКОГО ФОРУМА "АРМИЯ-2019"</t>
  </si>
  <si>
    <t>АРМИЯ-2019</t>
  </si>
  <si>
    <t>01 декабря 2018 г.</t>
  </si>
  <si>
    <t xml:space="preserve"> ЗАЯВКА НА УЧАСТИЕ 
В МЕЖДУНАРОДНОМ ВОЕННО-ТЕХНИЧЕСКОМ ФОРУМЕ "АРМИЯ-2019"</t>
  </si>
  <si>
    <t>а) Полное наименование: Международный военно-технический форум "АРМИЯ-2019" (в дальнейшем именуемый - Форум);</t>
  </si>
  <si>
    <t>7. Обстоятельства непреодолимой силы.</t>
  </si>
  <si>
    <t>121359, г. Москва, ул. Маршала Тимошенко, д.44, этаж 1, пом I, ком. 16</t>
  </si>
  <si>
    <t>Перед заполнением просьба внимательно ознакомиться с УСЛОВИЯМИ УЧАСТИЯ в Международном военно-техническом форуме «АРМИЯ-2019», являющимися неотъемлемой частью Договора на участие</t>
  </si>
  <si>
    <t xml:space="preserve">Охранник дневной, за 1 день ( с 09.00 до 19.00) </t>
  </si>
  <si>
    <t>Охранник ночной, за 1 ночь (с 19.00 до 09.00)</t>
  </si>
  <si>
    <r>
      <t>Всего (руб.)</t>
    </r>
    <r>
      <rPr>
        <sz val="10"/>
        <rFont val="Arial"/>
        <family val="2"/>
      </rPr>
      <t>, в т.ч. НДС</t>
    </r>
  </si>
  <si>
    <r>
      <t xml:space="preserve">Всего (руб.), </t>
    </r>
    <r>
      <rPr>
        <sz val="9"/>
        <rFont val="Arial"/>
        <family val="2"/>
      </rPr>
      <t xml:space="preserve">в том числе НДС </t>
    </r>
  </si>
  <si>
    <t xml:space="preserve">В том числе НДС, руб.:    </t>
  </si>
  <si>
    <t>В ТОМ ЧИСЛЕ НДС, руб.</t>
  </si>
  <si>
    <r>
      <t xml:space="preserve">ИТОГО ПО ДОГОВОРУ </t>
    </r>
    <r>
      <rPr>
        <sz val="10"/>
        <rFont val="Arial"/>
        <family val="2"/>
      </rPr>
      <t>(без учета НДС)</t>
    </r>
    <r>
      <rPr>
        <b/>
        <sz val="10"/>
        <rFont val="Arial"/>
        <family val="2"/>
      </rPr>
      <t>, руб.</t>
    </r>
  </si>
  <si>
    <r>
      <t>ИТОГО К ОПЛАТЕ ПО ДОГОВОРУ,</t>
    </r>
    <r>
      <rPr>
        <sz val="10"/>
        <rFont val="Arial"/>
        <family val="2"/>
      </rPr>
      <t xml:space="preserve"> (с учетом НДС)</t>
    </r>
    <r>
      <rPr>
        <b/>
        <sz val="10"/>
        <rFont val="Arial"/>
        <family val="2"/>
      </rPr>
      <t>, руб.</t>
    </r>
  </si>
  <si>
    <t>HDMI кабель</t>
  </si>
  <si>
    <t>Международном военно-техническом форуме "Армия-2019"</t>
  </si>
  <si>
    <r>
      <t xml:space="preserve">ИТОГО К ОПЛАТЕ ПО ДОГОВОРУ </t>
    </r>
    <r>
      <rPr>
        <sz val="10"/>
        <rFont val="Arial"/>
        <family val="2"/>
      </rPr>
      <t>(сумма прописью)</t>
    </r>
  </si>
  <si>
    <t>7. В случае проведения несанкционированных рекламных акций, рекламная продукция изымается, а Экспоненту выставляется счет по двойному тарифу.</t>
  </si>
  <si>
    <t>6. Реклама, размещаемая Экспонентом, должна соответствовать задачам и содержанию Форума. Ответственность за содержание и достоверность рекламных материалов, передаваемых Экспонентом Устроителю, несет Экспонент.</t>
  </si>
  <si>
    <t>с одной стороны, и Общество с ограниченной ответственностью "Международные конгрессы и выставки" (в дальнейшем именуемое - Устроитель), в лице Коммерческого директора Менялкина Валерия Николаевича, действующего на основании Доверенности от 01 ноября 2017 года №2-17, с другой стороны, в дальнейшем именуемые - Стороны, заключили настоящий Договор о нижеследующем:</t>
  </si>
  <si>
    <t>ВПК</t>
  </si>
  <si>
    <r>
      <t>"…..." …</t>
    </r>
    <r>
      <rPr>
        <b/>
        <sz val="10"/>
        <rFont val="Arial"/>
        <family val="2"/>
      </rPr>
      <t>........</t>
    </r>
    <r>
      <rPr>
        <b/>
        <sz val="10"/>
        <rFont val="Arial"/>
        <family val="2"/>
      </rPr>
      <t>........... 201_г.</t>
    </r>
  </si>
  <si>
    <t>е) Устроитель имеет право вносить изменения в план экспозиции Форума, информируя при этом Экспонента в случае изменения расположения/ номера экспоместа Экспонента.</t>
  </si>
  <si>
    <t>1. Устроитель оказывает услуги по подключениям и дополнительному оборудованию, а Экспонент обязуется своевременно оплатить услуги и принять их выполнение (для Экспонентов, заказавших комплекс услуг по организации участия только на необорудованном экспоместе, доступны позиции 1-9 пункта 3 настоящего Приложения. Для Экспонентов, заказавших строительство выставочного стенда стандартной комплектации по Приложению №1, доступны все позиции пункта 3 настоящего Приложения).</t>
  </si>
  <si>
    <r>
      <t xml:space="preserve">доб. </t>
    </r>
    <r>
      <rPr>
        <sz val="10"/>
        <color indexed="63"/>
        <rFont val="Arial"/>
        <family val="2"/>
      </rPr>
      <t>33</t>
    </r>
    <r>
      <rPr>
        <sz val="10"/>
        <color indexed="63"/>
        <rFont val="Arial"/>
        <family val="2"/>
      </rPr>
      <t>3</t>
    </r>
  </si>
  <si>
    <t>с 25 по 30 июня 2019 г.</t>
  </si>
  <si>
    <t>8. Антикоррупционная оговорка.</t>
  </si>
  <si>
    <t>При исполнении своих обязательств по настоящему договору Стороны, их аффилированные лица, работники или посредники не выплачивают, не предлагают какие-либо ценности, услуги или выплату каких-либо денежных средств прямо или косвенно любым лицам для оказания влияния на действия или решения этих лиц с целью получения каких-либо неправомерных преимуществ или достижения иных неправомерных целей.</t>
  </si>
  <si>
    <t>При исполнении своих обязательств по настоящему договору Стороны, их аффилированные лица, работники или посредники не осуществляют действия, квалифицируемые российским законодательством как дача/получение взятки, коммерческий подкуп, а также действия, нарушающие требования российского законодательства и международных актов о противодействии легализации (отмыванию) доходов, полученных преступным путем.</t>
  </si>
  <si>
    <t>9. Порядок урегулирования юридических вопросов.</t>
  </si>
  <si>
    <t>Ко всем правоотношениям сторон применяется законодательство Российской Федерации. Стороны будут стремиться к решению всех споров путем переговоров. В случае недостижения согласия спор передается в Арбитражный Суд города Москвы.</t>
  </si>
  <si>
    <t>10. Реквизиты Сторон.</t>
  </si>
  <si>
    <t>11. Подписи сторон.</t>
  </si>
  <si>
    <t>В случае возникновения у Стороны подозрений, что произошло или может произойти нарушение каких-либо положений настоящей статьи, она обязуется уведомить об этом другую Сторону в письменной форме. В письменном уведомлении Сторона обязана сослаться на факты или представить материалы, достоверно подтверждающие или дающие аргументированное основание предполагать, что произошло или может произойти нарушение каких-либо положений настоящей статьи другой Стороной, ее аффилированными лицами, работниками или посредниками, выражающееся в действиях, квалифицируемых российским законодательством как дача или получение взятки, коммерческий подкуп, а также в действиях, нарушающих требования российского законодательства и международных актов о противодействии легализации доходов, полученных преступным путем. Сторона, получившая такое письменное уведомление, обязана подтвердить или обоснованно опровергнуть факты, изложенные в уведомлении, направив письменный ответ Стороне-инициатору.</t>
  </si>
  <si>
    <t>Нарушение Стороной обязательств воздерживаться от запрещенных в настоящей статье действий, признанное виновной Стороной или подтвержденное в установленном законом порядке, является существенным нарушением условий настоящего Договора и основанием для другой Стороны отказаться в одностороннем порядке от его исполнения и потребовать возмещения понесенных в связи с этим убытков.</t>
  </si>
  <si>
    <r>
      <t xml:space="preserve">Почтовый адрес: </t>
    </r>
    <r>
      <rPr>
        <sz val="10"/>
        <rFont val="Arial"/>
        <family val="2"/>
      </rPr>
      <t>101000, Москва, Фурманный пер., д.8, стр.2</t>
    </r>
  </si>
  <si>
    <t xml:space="preserve">4.1. В процессе подготовки Форума и оформления договора обмен документами между Экспонентом и Устроителем производится посредством факсимильной связи или по электронной почте. Подписанные документы, полученные посредством факсимильной связи или по электронной почте, имеют юридическую силу до момента обмена Сторонами оригиналами этих документов. Ответственность за достоверность переданных сведений несет передающая сторона. Экспонент обязан предоставить Устроителю подписанные и заверенные печатью Экспонента оригиналы договора и всех заполненных Приложений в двух экземплярах в соответствии со сроками, указанными в Условиях участия. 
4.2. Не позднее 3 (трех) рабочих дней со дня окончания общего периода проведения Форума Устроитель предоставляет Экспоненту Акт оказанных услуг и счет-фактуру. Экспонент, в течение 5 (пяти) рабочих дней с момента получения Акта рассматривает его и направляет Устроителю подписанный Акт или мотивированный отказ с указанием перечня неоказанных или не полностью оказанных услуг. При письменном согласии Устроителя  с перечнем неоказанных или не полностью оказанных услуг, в течение 10 рабочих дней с момента его получения, Устроитель обязан произвести перерасчет по пунктам, указанным в мотивированном отказе, и направить Акт Экспоненту для подписания.
</t>
  </si>
  <si>
    <t>4.6. Стороны подтверждают: 
- что Устроитель и Экспонент, соответсвенно, на момент подписания настоящего Договора не находятся в стадии ликвидации юридического лица;
- по ним отсутсвуют решения арбитражного суда о признании их юридического лица, индивидуального предпринимателя банкротом и решения об открытии конкурсного производства;
- у Сторон не приостановлена деятельность в порядке, предусмотренном законодательством Российской Федерации об административных правонарушениях;
- у Сторон отсутсвует задолженность по начисленным налогам, сборам и иным обязательным платежам в бюджеты любого уровня или в государственные внебюджетные фонды за прошедший календарный год, размер которой превышает 25% балансовой стоимости активов по данным бухгалтерской отчетности за последний завершенный отчетный период;
- Стороны отсутсвуют в реестре недобросовестных поставщиков, предусмотренном статьей 5 Закона №223-ФЗ, и (или) в реестре недобросовестных поставщиков, предусмотенном Законом №44-ФЗ (ч. 7 ст. 3).</t>
  </si>
  <si>
    <t>Отчетные документы Устроителя по настоящему Договору (Акт оказанных услуг, Счет-фактура) будут оформлены на дату окончания оказания услуг - 3 июля 2019 года.</t>
  </si>
  <si>
    <t xml:space="preserve">Рекламный модуль (2-я страница обложки программы НДП) </t>
  </si>
  <si>
    <t xml:space="preserve">Рекламный модуль (3-я страница обложки программы НДП) </t>
  </si>
  <si>
    <t xml:space="preserve">Рекламный модуль (4-я страница обложки программы НДП) </t>
  </si>
  <si>
    <t xml:space="preserve">Рекламный модуль (1  полоса  в блоке программы НДП) </t>
  </si>
  <si>
    <t xml:space="preserve">Рекламный модуль (2-я страница обложки демонстрационной программы) </t>
  </si>
  <si>
    <t>Рекламный модуль (3-я страница обложки демонстрационной программы)</t>
  </si>
  <si>
    <t>Рекламный модуль (4-я страница обложки демонстрационной программы)</t>
  </si>
  <si>
    <t>Рекламный модуль (1  полоса  в блоке демонстрационной программы)</t>
  </si>
  <si>
    <t>Рекламный модуль (1  полоса  в блоке путеводителя)</t>
  </si>
  <si>
    <t>за 1 кв.м. за 1период</t>
  </si>
  <si>
    <t>Переговорная комната до 50 мест 4 часа (период: с 10:00 до 14:00 или с 15:00 до 19:00)</t>
  </si>
  <si>
    <t>Переговорная комната до 50 мест, 1 день (с 10:00 до 19:00)</t>
  </si>
  <si>
    <t xml:space="preserve">монтаж: с 17 по 21 июня 2019 года с 09:00 до 19:00; </t>
  </si>
  <si>
    <t xml:space="preserve">завоз крупногабаритных экспонатов в павильоны: 17 июня 2019 года с 09:00 до 12:00; 
завоз крупногабаритных экспонатов на открытую площадку: 20, 21 июня  2019 года с 09:00 до 19:00; </t>
  </si>
  <si>
    <t>завоз остальных экспонатов в павильоны и на открытые площадки: 
в павильоны А, С, ВПК и на открытые площадки перед ними: 22 июня 2019 года с 09:00 до 19:00;
в павильоны В, D, ВПК и на открытые площадки перед ними: 23 июня 2019 года с 09:00 до 19:00;</t>
  </si>
  <si>
    <t>работа Форума: 25-30 июня 2019 года с 10:00 до 18:00;</t>
  </si>
  <si>
    <t>д) обязуется соблюдать Регламент организации и проведения выставочно-конгрессных и иных мероприятий в КВЦ «Патриот».
е) обязуется обеспечить присутствие своего представителя на выставочном стенде Экспонента с 9.00 до 19.00 в период наличия экспонатов Экспонента на стенде (с 22 / с 23 июня по 1 июля 2019 года);</t>
  </si>
  <si>
    <t>1-3 июля 2019 г. с 9:00 до 19:00</t>
  </si>
  <si>
    <t>с 17 июня по 3 июля 2019 г.</t>
  </si>
  <si>
    <t>с 17 по 21 июня 2019 г. 
с 9:00  до 19:00</t>
  </si>
  <si>
    <t>24 мая 2019 г.</t>
  </si>
  <si>
    <t>19 апреля 2019 г.</t>
  </si>
  <si>
    <t xml:space="preserve">6.1. Расторжение Договора по инициативе Экспонента происходит путем предоставления уведомления Экспонентом в письменном виде и имеет силу после получения его Устроителем.  Если уведомление получено Устроителем до регистрации Экспонента (до получения регистрационного взноса и авансового платежа), то Договор считается расторгнутым. Если уведомление получено до 19 апреля 2019 года, после оплаты Экспонентом регистрационного взноса и авансового платежа за услуги бронирования в размере 25% от стоимости заказанного экспоместа, то указанные суммы не возвращаются, а признаются Сторонами фиксированным штрафом за одностороннее расторжение Договора. </t>
  </si>
  <si>
    <t xml:space="preserve">Остальные денежные средства, уплаченные в этот период, подлежат возврату. В этом случае Сторонами оформляется Акт о неисполнении обязательств по Договору. 
Если уведомление получено после 19 апреля 2019 года, то все денежные средства, уплаченные ранее Экспонентом не возвращаются, а признаются Сторонами фиксированным штрафом за одностороннее расторжение Договора. В этом случае Сторонами оформляется Акт о неисполнении обязательств по Договору. 
</t>
  </si>
  <si>
    <t>6.2. Расторжение Договора по инициативе Устроителя происходит в следующих случаях:
- если в соответствии с п.п. 3.1 Договора не произведена своевременная оплата регистрационного взноса и авансового платежа;
- если до 24 мая 2019 года не произведена полная оплата по Договору и/или по всем подписанным Приложениям (дополнительным соглашениям) к Договору;
- если Экспонент не соблюдает Условия участия в Форуме, требования по обеспечению пожарной безопасности;
- если Экспонент не оборудует предоставленное ему экспоместа в указанные в Условиях участия сроки или не занимает оборудованное экспоместо в течение 24 часов после открытия Форума. При этом оплаченные Экспонентом по Договору денежные средства не возвращаются.</t>
  </si>
  <si>
    <t>в) Общий период подготовки и проведения Форума (срок оказания услуг по настоящему Договору): 17 июня - 3 июля  2019 года, в том числе:</t>
  </si>
  <si>
    <r>
      <rPr>
        <sz val="8"/>
        <rFont val="Thonburi"/>
        <family val="2"/>
      </rPr>
      <t xml:space="preserve">**** Заказ дополнительных блоков розеток не означает увеличения подводимой к стенду электрической мощности. Заказ подключения соответствующей мощности осуществляется в соответствии с позициями </t>
    </r>
    <r>
      <rPr>
        <sz val="8"/>
        <rFont val="Lucida Grande"/>
        <family val="2"/>
      </rPr>
      <t>№</t>
    </r>
    <r>
      <rPr>
        <sz val="8"/>
        <rFont val="Thonburi"/>
        <family val="2"/>
      </rPr>
      <t>1-7 настоящего Приложения.
***** Макеты для печати должны быть представлены не позднее 24 мая 2019 года.</t>
    </r>
  </si>
  <si>
    <t>июня 2019 г.</t>
  </si>
  <si>
    <t>Дополнительный пропуск-бейдж  категории "Участник" (период действия: 17 июня - 3 июля)</t>
  </si>
  <si>
    <t xml:space="preserve">Пропуск-бейдж категории "Сервис" (период действия: 17 июня - 3 июля) </t>
  </si>
  <si>
    <t>Пропуск-бейдж категории "Монтаж/демонтаж" (цена действует при оформлении с 17 июня 2019 года)</t>
  </si>
  <si>
    <t>Разовый автомобильный пропуск "Монтаж/Демонтаж" на легковой автомобиль в дни монтажа и демонтажа (1 въезд в техническую зону КВЦ "Патриот" в один из дней: 17-23 июня, 1-3 июля)</t>
  </si>
  <si>
    <t>Разовый автомобильный пропуск "Монтаж/Демонтаж" на грузовой автомобиль в дни монтажа и демонтажа (1 въезд в техническую зону КВЦ "Патриот" в один из дней: 17-23 июня, 1-3 июля)</t>
  </si>
  <si>
    <t>Постоянный автомобильный пропуск  "Монтаж/ Демонтаж" (неограниченное количество въездов одного автомобиля в дни монтажа, ввоза/вывоза экспонатов, демонтажа в техническую зону КВЦ "Патриот"), (период действия: 17-23 июня, 1-3 июля)</t>
  </si>
  <si>
    <t>Автомобильный пропуск "УЧАСТНИК" /парковка Р1, СЕКТОР "В"/ 
(период действия: 17 июня - 3 июля с 8:00 до 20:00)</t>
  </si>
  <si>
    <t>Автомобильный пропуск "УЧАСТНИК" /парковка Р1, СЕКТОР "C-E"/ 
(период действия: 17 июня - 3 июля с 8:00 до 20:00)</t>
  </si>
  <si>
    <t xml:space="preserve">Автомобильный пропуск "АВТОБУС" /парковка Р1, СЕКТОР "О"/
(период действия: 24-30 июня с правом проезда ко входам на КВЦ "Патриот" и остановки для посадки/высадки пассажиров. Стоянка у входов на территорию КВЦ "Патриот" запрещена) </t>
  </si>
  <si>
    <t>Байрамян Инесса Александровна</t>
  </si>
  <si>
    <t>bayramyan@icecompany.org</t>
  </si>
  <si>
    <t>Наон Владимир Юрьевич</t>
  </si>
  <si>
    <t>доб. 320</t>
  </si>
  <si>
    <t>naon@icecompany.org</t>
  </si>
  <si>
    <r>
      <rPr>
        <b/>
        <sz val="12"/>
        <color indexed="60"/>
        <rFont val="Arial"/>
        <family val="2"/>
      </rPr>
      <t>ФОРМА №2</t>
    </r>
    <r>
      <rPr>
        <sz val="12"/>
        <color indexed="60"/>
        <rFont val="Arial"/>
        <family val="2"/>
      </rPr>
      <t xml:space="preserve"> 
</t>
    </r>
  </si>
  <si>
    <t>СОЭКСПОНЕНТЫ</t>
  </si>
  <si>
    <t>Перечень Соэкспонентов:</t>
  </si>
  <si>
    <t>№п/п</t>
  </si>
  <si>
    <t>Соэкспонент оплачивает самостоятельно:</t>
  </si>
  <si>
    <t>Экспоместо, кв.м.</t>
  </si>
  <si>
    <t>Дополнительные пропуска</t>
  </si>
  <si>
    <t>Оборудование стенда</t>
  </si>
  <si>
    <t>Контактное лицо</t>
  </si>
  <si>
    <t>Полное наименование Соэкспонента</t>
  </si>
  <si>
    <t>Участие Соэкспонента будет полностью оплачено Экспонентом.</t>
  </si>
  <si>
    <t>Рег. взнос</t>
  </si>
  <si>
    <t>Соэкспоненты имеют право выставлять свои экспонаты на стенде Экспонента и использовать для работы свой персонал.</t>
  </si>
  <si>
    <t xml:space="preserve">Автомобильный пропуск "СЕРВИС" /парковка Р1, СЕКТОР "C-E"/ 
(период действия: 24-30 июня - с 6.00 до 8.00 и с 18.00 до 20.00 /с правом въезда в техническую зону  КВЦ "Патриот" для разгрузки/ погрузки/) </t>
  </si>
  <si>
    <t xml:space="preserve">Экспонент обязуется: </t>
  </si>
  <si>
    <r>
      <t>Тематический раздел Форума
(</t>
    </r>
    <r>
      <rPr>
        <i/>
        <sz val="9"/>
        <color indexed="8"/>
        <rFont val="Arial"/>
        <family val="2"/>
      </rPr>
      <t>выберите из выпадающего списка</t>
    </r>
    <r>
      <rPr>
        <sz val="9"/>
        <color indexed="8"/>
        <rFont val="Arial"/>
        <family val="2"/>
      </rPr>
      <t>)</t>
    </r>
  </si>
  <si>
    <t xml:space="preserve"> - довести до Соэкспонентов требования положений настоящего Договора, Условий участия в Форуме и Регламента организации и проведения выставочно-конгрессных и иных мероприятий в КВЦ «Патриот»;
 - своевременно представить в соотвествии с требованиями настоящего Договора информацию о Соэкспоненте для размещения в официальном каталоге Форума.</t>
  </si>
  <si>
    <t>Доп. услуги</t>
  </si>
  <si>
    <t>вывоз крупногабаритных экспонатов из павильонов: 3 июля 2019 года.</t>
  </si>
  <si>
    <t>вывоз экспонатов из павильонов (кроме крупногабаритных экспонатов) и открытых (на улице) площадок: 1 июля 2019 года; 
демонтаж стендов: 2,3 июля 2019 года;</t>
  </si>
  <si>
    <t>Краткая информация о продукции, запланированной к показу на экспозиции Форума</t>
  </si>
  <si>
    <t>г) в соответствии с требованиями Постановления Правительства Российской Федерации от 02.06.2007 года № 339:
    - своевременно предоставляет  формы № 1, 1а, 1б, 1в по перечням образцов продукции гаржданского и двойного нгазначения, военного назначения, рекламных материалов об образцах ПВН, предлагаемых к экспонированию (по форме №1б - до 15 марта 2019 года, по формам №1а и №1в - до 15 апреля 2019 года, по форме №1 - до 31 мая 2019 года;
    - своевременно (до 24 мая 2019 г.) предоставляет  перечни гражданского и служебного оружия и патронов, предлагаемых к экспонированию, по форме № 1г;
    - страхует свою ответственность перед третьими лицами за причиненый ущерб на период монтажа/демонтажа и работы Форума (в соответствии с разделом VII Постановления) и предоставляет Устроителю документы, подтверждающие факт страхования.</t>
  </si>
  <si>
    <t>15 марта 2019 года</t>
  </si>
  <si>
    <t>Необходимо открыть личные кабинеты для Соэкспонента/ов для самостоятельного (силами Соэкспонента) внесения данных по персоналу и автопропускам. Данные по квотам для Соэкспонентов (в рамках квот Экспонента) обязуемся представить не позднее 30 апреля 2019 года.</t>
  </si>
  <si>
    <t>Просим вас ответить на следующие вопросы, что позволит нам более эффективно организовать ваше участие в Форуме:</t>
  </si>
  <si>
    <t>Ваши цели участия в Форуме</t>
  </si>
  <si>
    <t xml:space="preserve">Ваша целевая аудитория: </t>
  </si>
  <si>
    <r>
      <t>1.4. Крайние сроки предоставления Экспонентом информации: схема стенда со стандартным оборудованием - в течение 30 календарных дней с даты подписания настоящего Договора, а при заключении договора после 24 апреля 2019 года  -  24 мая 2019 г.; информация для размещения в каталоге -</t>
    </r>
    <r>
      <rPr>
        <sz val="10"/>
        <rFont val="Arial"/>
        <family val="2"/>
      </rPr>
      <t xml:space="preserve"> 19 апреля 2019 г.; список сотрудников Участника для изготовления бейджей - 24 мая 2019 г.</t>
    </r>
  </si>
  <si>
    <t>1.5. На сумму заказа  дополнительного оборудования и услуг по приложениям № 1-4, поданнного Экспонентом:  с 22 апреля 2019 г. - устанавливается наценка 50%; с 20 мая 2019 г.  – устанавливается наценка 100% . При этом исполнение заказов, принятых с 20 мая 2019 г., не гарантируется в полном объеме, а Устроитель имеет право отказать в приеме новых и дополнительных заказов и внесении изменений в принятые ранее.</t>
  </si>
  <si>
    <t>7. Дополнительные заказы и изменения на оказание услуг принимаются Устроителем по установленной форме с учетом срока подачи заявки, наличия оборудования и материалов, и оплачиваются Экспонентом дополнительно по ставкам Устроителя. На заказ  дополнительного оборудования и услуг по настоящему приложению, представленный Экспонентом:  с 22 апреля 2019 г. - устанавливается наценка 50%; с 20 мая 2019 г.  – устанавлявается наценка 100%. При этом исполнение заказов, принятых, начиная с 20 мая 2019 г., не гарантируется в полном объеме, а Устроитель имеет право отказать в приеме новых и дополнительных заказов и внесении изменений в принятые ранее.</t>
  </si>
  <si>
    <t>5. Дополнительные заказы и изменения на оказание услуг принимаются Устроителем по установленной форме с учетом срока подачи заявки, наличия оборудования и материалов, и оплачиваются Экспонентом дополнительно по ставкам Устроителя. На заказ  дополнительного оборудования и услуг по настоящему приложению, представленный Экспонентом:  с 22 апреля 2019 г. - устанавливается наценка 50%; с 20 мая 2019 г.  – устанавлявается наценка 100%. При этом исполнение заказов, принятых, начиная с 20 мая 2019 г., не гарантируется в полном объеме, а Устроитель имеет право отказать в приеме новых и дополнительных заказов и внесении изменений в принятые ранее.</t>
  </si>
  <si>
    <t>4. Дополнительные заказы и изменения на оказание услуг принимаются Устроителем по установленной форме с учетом срока подачи заявки, наличия оборудования и материалов, и оплачиваются Экспонентом дополнительно по ставкам Устроителя. На заказ  дополнительного оборудования и услуг по настоящему приложению, представленный Экспонентом:  с 22 апреля 2019 г. - устанавливается наценка 50%; с 20 мая 2019 г.  – устанавлявается наценка 100%. При этом исполнение заказов, принятых, начиная с 20 мая 2019 г., не гарантируется в полном объеме, а Устроитель имеет право отказать в приеме новых и дополнительных заказов и внесении изменений в принятые ранее.</t>
  </si>
  <si>
    <r>
      <t xml:space="preserve"> НДС </t>
    </r>
    <r>
      <rPr>
        <sz val="10"/>
        <rFont val="Arial"/>
        <family val="2"/>
      </rPr>
      <t>(по ставке, предусмотренной п. 3 ст. 164 НК РФ)</t>
    </r>
    <r>
      <rPr>
        <b/>
        <sz val="10"/>
        <rFont val="Arial"/>
        <family val="2"/>
      </rPr>
      <t>, руб.</t>
    </r>
  </si>
  <si>
    <r>
      <t xml:space="preserve">3.1. Экспонент производит оплату регистрационного взноса и авансового платежа в размере 25% от стоимости, указанной в п.2.1 настоящего Договора, в </t>
    </r>
    <r>
      <rPr>
        <i/>
        <sz val="10"/>
        <rFont val="Arial"/>
        <family val="2"/>
      </rPr>
      <t xml:space="preserve">течение 10 (десяти) </t>
    </r>
    <r>
      <rPr>
        <sz val="10"/>
        <rFont val="Arial"/>
        <family val="2"/>
      </rPr>
      <t>банковских дней с даты выставления счета на оплату. В случае несвоевременной оплаты авансового платежа и регистрационного взноса Устроитель вправе в одностороннем порядке изменить ранее согласованное расположение экспоместа Экспонента. Окончательная оплата по настоящему Договору производится Экспонентом до</t>
    </r>
    <r>
      <rPr>
        <b/>
        <sz val="10"/>
        <rFont val="Arial"/>
        <family val="2"/>
      </rPr>
      <t xml:space="preserve"> 24 мая 2019 г.</t>
    </r>
    <r>
      <rPr>
        <sz val="10"/>
        <rFont val="Arial"/>
        <family val="2"/>
      </rPr>
      <t xml:space="preserve">
3.2. Экспонент не допускается к участию в Форуме, если он не произвел окончательную оплату по настоящему Договору в сроки, установленные в п.п. 3.1 настоящего Договора.    
3.3. Цены указаны в российских  рублях и включают НДС, исчисленный по ставке, предусмотренной п. 3 ст. 164 Налогового Кодекса Российской Федерации.
Расчеты осуществляются перечислением денежных средств на расчетный счет Устроителя в соответствии со сроками, установленными в п. 3.1 настоящего Договора.     
Все банковские сборы и комиссии за перечисление денежных средств оплачиваются Экспонентом.</t>
    </r>
  </si>
  <si>
    <t>6. Платежи по настоящему Приложению к Договору производятся Экспонентом в рублях в сроки указанные в п.3  Договора на участие.  В случае подписания настоящего Приложения к Договору после подписания Договора на участие, оплата производится в течение пяти банковских дней с даты подписания настоящего Приложения к Договору. Все цены указаны в рублях с учетом НДС, исчисленного по ставке, предусмотренной п. 3 ст. 164 Налогового Кодекса Российской Федерации.</t>
  </si>
  <si>
    <t>Внесение изменений в схему стандартной застройки стенда, согласование схемы стенда после срока, указанного в п.9 настоящего Приложения</t>
  </si>
  <si>
    <t xml:space="preserve">9. Экспонент обязуется предоставить Устроителю схему стенда с расположением элементов стандартного выставочного оборудования, утверждённую печатью и подписью, в течение 30 календарных дней после подписания Договора, а при заключении Договора после 24 апреля 2019 года  -  24 мая 2019 г.. В случае, если Экспонент в течение указанного срока не предоставил утвержденную печатью и подписью схему, Устроитель оставляет за собой право оборудовать стенд Экспонента в соответствии со стандартной комплектацией (п.3 настоящего Приложения) и компоновкой элементов стенда по усмотрению Устроителя. Изменения в схему стандартной застройки стенда, согласование схемы стенда после указанного в настоящем пункте срока, осуществляются Устроителем на платной основе. </t>
  </si>
  <si>
    <t>4.  Платежи по настоящему Приложению к Договору производятся Экспонентом в рублях в сроки указанные в п.3  Договора на участие.  В случае подписания настоящего Приложения к Договору после подписания Договора на участие, оплата производится в течение пяти банковских дней с даты  подписания настоящего Приложения к Договору. Все цены указаны в рублях с учетом НДС, исчисленного по ставке, предусмотренной п. 3 ст. 164 Налогового Кодекса Российской Федерации.</t>
  </si>
  <si>
    <t xml:space="preserve">** При заказе подключения на улице необходимо заказать подключение электричества (п.п. 1-7) согласно своей потребности по потребляемой мощности.
Для организации электроподключений на улице Экспонент должен своевременно предоставить электрический кабель необходимой длины и сечения и установить электрощит с необходимой защитой, согласно ПУЭ П. 6.1.16, 6.1.48. Монтаж электропроводки имеет право осуществлять только электротехнический персонал с группой электробезопасности не ниже третьей, который должен иметь при себе удостоверение о допуске к работе. Подача напряжения на электрический кабель Экспонента происходит только после законченного монтажа электросетей на стенде/экспозиции и подписания Акта разграничения ответственности с Генеральным Застройщиком Форума. </t>
  </si>
  <si>
    <t>4.  Платежи по настоящему Приложению к Договору производятся Экспонентом в рублях в сроки указанные в п.3  Договора на участие.  В случае подписания настоящего Приложения к Договору после подписания Договора на участие, оплата производится в течение пяти банковских дней с даты  подписания настоящего Приложения к Договору. Все цены указаны в рубляхс учетом НДС, исчисленного по ставке, предусмотренной п. 3 ст. 164 Налогового Кодекса Российской Федерации.</t>
  </si>
  <si>
    <t>Автомобильный пропуск "VIP" /парковка Р1, СЕКТОР "А"/ в комплекте с персональным пропуском-бейджем "VIP" и бейджем для водителя "Участник"
(период действия: 17-23 июня, 1-3 июля - стоянка в секторе "А" без права заезда на территорию КВЦ "Патриот" для посадки/высадки пассажира; 
24-30 июня - стоянка в секторе "А" с правом проезда ко входам на КВЦ "Патриот" и кластеру «ВПК» и остановки для посадки/высадки пассажира. Стоянка у входов на территорию КВЦ "Патриот" запрещена)</t>
  </si>
  <si>
    <t>Автомобильный пропуск "VIP" /парковка Р1, СЕКТОР "C-E"/ в комплекте с персональным пропуском-бейджем "VIP" и бейджем для водителя "Участник"
(период действия: 17-23 июня, 1-3 июля - стоянка в секторах "C-E" без права заезда на территорию КВЦ "Патриот" для посадки/высадки пассажира; 
24-30 июня -  стоянка в секторах "C-E" с правом проезда ко входам на КВЦ "Патриот" и кластеру «ВПК» и остановки для посадки/высадки пассажира. Стоянка у входов на территорию КВЦ "Патриот" запрещена)</t>
  </si>
  <si>
    <t>Wi-Fi точка доступа - доступно только при условии заказа кабельного интернета (п. 26-28) в пределах стенда Участника</t>
  </si>
  <si>
    <t>3.  Платежи по настоящему Приложению к Договору производятся Экспонентом в рублях в сроки указанные в п.3  Договора на участие.  В случае подписания настоящего Приложения к Договору после подписания Договора на участие, оплата производится в течение пяти банковских дней с даты  подписания настоящего Приложения к Договору. Все цены указаны в рублях с учетом НДС, исчисленного по ставке, предусмотренной п. 3 ст. 164 Налогового Кодекса Российской Федерации.</t>
  </si>
  <si>
    <t>чел.</t>
  </si>
  <si>
    <t>Работа рекламного персонала Экспонента вне стенда Экспонента (включая специальный персональный пропуск "ПРОМОПЕРСОНАЛ")</t>
  </si>
  <si>
    <t>АРМИЯ-2019/         /РЕ</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</si>
</sst>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р.&quot;_-;\-* #,##0.00&quot;р.&quot;_-;_-* &quot;-&quot;??&quot;р.&quot;_-;_-@_-"/>
    <numFmt numFmtId="165" formatCode="[$-FC19]dd\ mmmm\ yyyy\ \г\.;@"/>
    <numFmt numFmtId="166" formatCode="#,##0.00&quot;р.&quot;"/>
  </numFmts>
  <fonts count="196">
    <font>
      <sz val="10"/>
      <name val="Arial Cyr"/>
      <family val="0"/>
    </font>
    <font>
      <sz val="12"/>
      <color indexed="8"/>
      <name val="Calibri"/>
      <family val="2"/>
    </font>
    <font>
      <sz val="10"/>
      <name val="Arial"/>
      <family val="2"/>
    </font>
    <font>
      <sz val="10"/>
      <color indexed="10"/>
      <name val="Arial"/>
      <family val="2"/>
    </font>
    <font>
      <b/>
      <sz val="10"/>
      <name val="Arial"/>
      <family val="2"/>
    </font>
    <font>
      <u val="single"/>
      <sz val="10"/>
      <color indexed="12"/>
      <name val="Arial Cyr"/>
      <family val="0"/>
    </font>
    <font>
      <sz val="10"/>
      <color indexed="47"/>
      <name val="Arial"/>
      <family val="2"/>
    </font>
    <font>
      <b/>
      <sz val="10"/>
      <color indexed="9"/>
      <name val="Arial"/>
      <family val="2"/>
    </font>
    <font>
      <sz val="10"/>
      <color indexed="9"/>
      <name val="Arial"/>
      <family val="2"/>
    </font>
    <font>
      <sz val="9"/>
      <name val="Arial"/>
      <family val="2"/>
    </font>
    <font>
      <sz val="10"/>
      <color indexed="8"/>
      <name val="Arial"/>
      <family val="2"/>
    </font>
    <font>
      <sz val="11"/>
      <name val="Arial"/>
      <family val="2"/>
    </font>
    <font>
      <b/>
      <sz val="11"/>
      <color indexed="10"/>
      <name val="Arial"/>
      <family val="2"/>
    </font>
    <font>
      <b/>
      <sz val="14"/>
      <color indexed="23"/>
      <name val="Arial"/>
      <family val="2"/>
    </font>
    <font>
      <sz val="11"/>
      <name val="Arial Narrow"/>
      <family val="2"/>
    </font>
    <font>
      <i/>
      <sz val="9"/>
      <color indexed="23"/>
      <name val="Arial"/>
      <family val="2"/>
    </font>
    <font>
      <i/>
      <sz val="9"/>
      <name val="Arial"/>
      <family val="2"/>
    </font>
    <font>
      <u val="single"/>
      <sz val="10"/>
      <color indexed="12"/>
      <name val="Arial"/>
      <family val="2"/>
    </font>
    <font>
      <b/>
      <sz val="9"/>
      <name val="Arial"/>
      <family val="2"/>
    </font>
    <font>
      <i/>
      <sz val="10"/>
      <name val="Arial"/>
      <family val="2"/>
    </font>
    <font>
      <b/>
      <sz val="14"/>
      <color indexed="22"/>
      <name val="Tahoma"/>
      <family val="2"/>
    </font>
    <font>
      <b/>
      <sz val="12"/>
      <name val="Arial"/>
      <family val="2"/>
    </font>
    <font>
      <b/>
      <sz val="50"/>
      <color indexed="9"/>
      <name val="Arial"/>
      <family val="2"/>
    </font>
    <font>
      <b/>
      <sz val="10"/>
      <color indexed="10"/>
      <name val="Arial"/>
      <family val="2"/>
    </font>
    <font>
      <b/>
      <i/>
      <sz val="10"/>
      <name val="Arial"/>
      <family val="2"/>
    </font>
    <font>
      <i/>
      <sz val="8"/>
      <name val="Arial"/>
      <family val="2"/>
    </font>
    <font>
      <sz val="8"/>
      <name val="Tahoma"/>
      <family val="2"/>
    </font>
    <font>
      <sz val="9"/>
      <name val="Arial Cyr"/>
      <family val="0"/>
    </font>
    <font>
      <b/>
      <sz val="14"/>
      <name val="Arial"/>
      <family val="2"/>
    </font>
    <font>
      <b/>
      <sz val="10.5"/>
      <name val="Arial"/>
      <family val="2"/>
    </font>
    <font>
      <b/>
      <sz val="11"/>
      <name val="Arial"/>
      <family val="2"/>
    </font>
    <font>
      <sz val="8"/>
      <name val="Arial"/>
      <family val="2"/>
    </font>
    <font>
      <vertAlign val="superscript"/>
      <sz val="9"/>
      <name val="Arial"/>
      <family val="2"/>
    </font>
    <font>
      <b/>
      <i/>
      <sz val="9"/>
      <name val="Arial"/>
      <family val="2"/>
    </font>
    <font>
      <b/>
      <sz val="9.5"/>
      <name val="Arial"/>
      <family val="2"/>
    </font>
    <font>
      <vertAlign val="superscript"/>
      <sz val="10"/>
      <name val="Arial"/>
      <family val="2"/>
    </font>
    <font>
      <sz val="9.5"/>
      <name val="Arial"/>
      <family val="2"/>
    </font>
    <font>
      <b/>
      <u val="single"/>
      <sz val="10"/>
      <name val="Arial"/>
      <family val="2"/>
    </font>
    <font>
      <sz val="8"/>
      <name val="Times New Roman"/>
      <family val="1"/>
    </font>
    <font>
      <sz val="10"/>
      <name val="Arial Narrow"/>
      <family val="2"/>
    </font>
    <font>
      <b/>
      <sz val="10"/>
      <name val="Arial Narrow"/>
      <family val="2"/>
    </font>
    <font>
      <sz val="14"/>
      <color indexed="22"/>
      <name val="Tahoma"/>
      <family val="2"/>
    </font>
    <font>
      <b/>
      <sz val="15"/>
      <color indexed="10"/>
      <name val="Tahoma"/>
      <family val="2"/>
    </font>
    <font>
      <sz val="10"/>
      <name val="Tahoma"/>
      <family val="2"/>
    </font>
    <font>
      <b/>
      <sz val="15"/>
      <name val="Tahoma"/>
      <family val="2"/>
    </font>
    <font>
      <b/>
      <sz val="12"/>
      <color indexed="10"/>
      <name val="Tahoma"/>
      <family val="2"/>
    </font>
    <font>
      <b/>
      <sz val="12"/>
      <color indexed="60"/>
      <name val="Arial"/>
      <family val="2"/>
    </font>
    <font>
      <sz val="12"/>
      <color indexed="60"/>
      <name val="Arial"/>
      <family val="2"/>
    </font>
    <font>
      <sz val="12"/>
      <name val="Arial"/>
      <family val="2"/>
    </font>
    <font>
      <b/>
      <sz val="15"/>
      <color indexed="23"/>
      <name val="Arial"/>
      <family val="2"/>
    </font>
    <font>
      <b/>
      <u val="single"/>
      <sz val="12"/>
      <color indexed="9"/>
      <name val="Arial"/>
      <family val="2"/>
    </font>
    <font>
      <b/>
      <sz val="12"/>
      <color indexed="10"/>
      <name val="Arial"/>
      <family val="2"/>
    </font>
    <font>
      <b/>
      <sz val="15.5"/>
      <color indexed="23"/>
      <name val="Arial"/>
      <family val="2"/>
    </font>
    <font>
      <b/>
      <sz val="17"/>
      <color indexed="23"/>
      <name val="Arial"/>
      <family val="2"/>
    </font>
    <font>
      <b/>
      <sz val="18"/>
      <color indexed="23"/>
      <name val="Arial"/>
      <family val="2"/>
    </font>
    <font>
      <b/>
      <sz val="11"/>
      <color indexed="10"/>
      <name val="Arial Cyr"/>
      <family val="0"/>
    </font>
    <font>
      <b/>
      <sz val="11"/>
      <color indexed="9"/>
      <name val="Arial Cyr"/>
      <family val="0"/>
    </font>
    <font>
      <u val="single"/>
      <sz val="10"/>
      <color indexed="20"/>
      <name val="Arial Cyr"/>
      <family val="0"/>
    </font>
    <font>
      <b/>
      <sz val="10"/>
      <color indexed="8"/>
      <name val="Arial"/>
      <family val="2"/>
    </font>
    <font>
      <sz val="12"/>
      <name val="Arial Cyr"/>
      <family val="0"/>
    </font>
    <font>
      <b/>
      <sz val="36"/>
      <color indexed="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0"/>
      <name val="Verdana"/>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9"/>
      <name val="Arial"/>
      <family val="2"/>
    </font>
    <font>
      <sz val="10"/>
      <color indexed="19"/>
      <name val="Arial"/>
      <family val="2"/>
    </font>
    <font>
      <sz val="9"/>
      <color indexed="19"/>
      <name val="Arial"/>
      <family val="2"/>
    </font>
    <font>
      <sz val="8"/>
      <name val="Arial Cyr"/>
      <family val="0"/>
    </font>
    <font>
      <i/>
      <sz val="12"/>
      <name val="Arial"/>
      <family val="2"/>
    </font>
    <font>
      <b/>
      <i/>
      <sz val="10"/>
      <color indexed="8"/>
      <name val="Arial"/>
      <family val="2"/>
    </font>
    <font>
      <sz val="9"/>
      <color indexed="63"/>
      <name val="Arial"/>
      <family val="2"/>
    </font>
    <font>
      <sz val="10"/>
      <color indexed="63"/>
      <name val="Arial"/>
      <family val="2"/>
    </font>
    <font>
      <sz val="9"/>
      <color indexed="63"/>
      <name val="Arial Cyr"/>
      <family val="0"/>
    </font>
    <font>
      <u val="single"/>
      <sz val="10"/>
      <color indexed="63"/>
      <name val="Arial"/>
      <family val="2"/>
    </font>
    <font>
      <b/>
      <sz val="10"/>
      <color indexed="63"/>
      <name val="Arial"/>
      <family val="2"/>
    </font>
    <font>
      <sz val="8"/>
      <name val="Arial Narrow"/>
      <family val="2"/>
    </font>
    <font>
      <b/>
      <i/>
      <sz val="9"/>
      <color indexed="10"/>
      <name val="Arial"/>
      <family val="2"/>
    </font>
    <font>
      <b/>
      <sz val="12"/>
      <color indexed="23"/>
      <name val="Arial"/>
      <family val="2"/>
    </font>
    <font>
      <b/>
      <sz val="9"/>
      <color indexed="10"/>
      <name val="Arial Cyr"/>
      <family val="0"/>
    </font>
    <font>
      <b/>
      <sz val="9"/>
      <name val="Tahoma"/>
      <family val="2"/>
    </font>
    <font>
      <sz val="8"/>
      <name val="Thonburi"/>
      <family val="2"/>
    </font>
    <font>
      <b/>
      <sz val="9"/>
      <name val="Arial Cyr"/>
      <family val="0"/>
    </font>
    <font>
      <sz val="9"/>
      <color indexed="10"/>
      <name val="Arial"/>
      <family val="2"/>
    </font>
    <font>
      <sz val="11"/>
      <color indexed="10"/>
      <name val="Arial"/>
      <family val="2"/>
    </font>
    <font>
      <i/>
      <sz val="11"/>
      <name val="Arial"/>
      <family val="2"/>
    </font>
    <font>
      <i/>
      <sz val="10"/>
      <color indexed="23"/>
      <name val="Arial"/>
      <family val="2"/>
    </font>
    <font>
      <b/>
      <i/>
      <sz val="12"/>
      <name val="Arial"/>
      <family val="2"/>
    </font>
    <font>
      <sz val="8"/>
      <name val="Lucida Grande"/>
      <family val="2"/>
    </font>
    <font>
      <b/>
      <sz val="11"/>
      <color indexed="8"/>
      <name val="Arial"/>
      <family val="2"/>
    </font>
    <font>
      <b/>
      <sz val="10"/>
      <color indexed="23"/>
      <name val="Arial"/>
      <family val="2"/>
    </font>
    <font>
      <sz val="12"/>
      <color indexed="10"/>
      <name val="Arial"/>
      <family val="2"/>
    </font>
    <font>
      <sz val="10"/>
      <color indexed="10"/>
      <name val="Arial Narrow"/>
      <family val="2"/>
    </font>
    <font>
      <b/>
      <sz val="10"/>
      <color indexed="10"/>
      <name val="Arial Cyr"/>
      <family val="0"/>
    </font>
    <font>
      <sz val="10"/>
      <color indexed="23"/>
      <name val="Arial"/>
      <family val="2"/>
    </font>
    <font>
      <b/>
      <sz val="15"/>
      <color indexed="16"/>
      <name val="Arial"/>
      <family val="2"/>
    </font>
    <font>
      <b/>
      <sz val="16"/>
      <color indexed="16"/>
      <name val="Arial"/>
      <family val="2"/>
    </font>
    <font>
      <u val="single"/>
      <sz val="10"/>
      <color indexed="16"/>
      <name val="Arial"/>
      <family val="2"/>
    </font>
    <font>
      <u val="single"/>
      <sz val="10"/>
      <color indexed="16"/>
      <name val="Arial Cyr"/>
      <family val="0"/>
    </font>
    <font>
      <sz val="10"/>
      <color indexed="16"/>
      <name val="Arial"/>
      <family val="2"/>
    </font>
    <font>
      <b/>
      <sz val="20"/>
      <color indexed="16"/>
      <name val="Arial"/>
      <family val="2"/>
    </font>
    <font>
      <b/>
      <sz val="10"/>
      <color indexed="16"/>
      <name val="Arial"/>
      <family val="2"/>
    </font>
    <font>
      <u val="single"/>
      <sz val="10"/>
      <color indexed="23"/>
      <name val="Arial Cyr"/>
      <family val="0"/>
    </font>
    <font>
      <sz val="10"/>
      <color indexed="23"/>
      <name val="Arial Cyr"/>
      <family val="0"/>
    </font>
    <font>
      <sz val="9"/>
      <color indexed="8"/>
      <name val="Arial"/>
      <family val="2"/>
    </font>
    <font>
      <b/>
      <sz val="9"/>
      <color indexed="8"/>
      <name val="Arial"/>
      <family val="2"/>
    </font>
    <font>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66"/>
      <color indexed="9"/>
      <name val="Arial"/>
      <family val="0"/>
    </font>
    <font>
      <b/>
      <sz val="66"/>
      <color indexed="60"/>
      <name val="Arial"/>
      <family val="0"/>
    </font>
    <font>
      <b/>
      <sz val="40"/>
      <color indexed="60"/>
      <name val="Arial"/>
      <family val="0"/>
    </font>
    <font>
      <b/>
      <sz val="33"/>
      <color indexed="9"/>
      <name val="Arial"/>
      <family val="0"/>
    </font>
    <font>
      <b/>
      <sz val="54"/>
      <color indexed="9"/>
      <name val="Arial"/>
      <family val="0"/>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5700"/>
      <name val="Calibri"/>
      <family val="2"/>
    </font>
    <font>
      <sz val="11"/>
      <color theme="1"/>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Arial"/>
      <family val="2"/>
    </font>
    <font>
      <sz val="10"/>
      <color theme="1"/>
      <name val="Arial"/>
      <family val="2"/>
    </font>
    <font>
      <i/>
      <sz val="9"/>
      <color theme="1" tint="0.49998000264167786"/>
      <name val="Arial"/>
      <family val="2"/>
    </font>
    <font>
      <sz val="10"/>
      <color theme="0"/>
      <name val="Arial"/>
      <family val="2"/>
    </font>
    <font>
      <sz val="10"/>
      <color theme="5" tint="-0.24997000396251678"/>
      <name val="Arial"/>
      <family val="2"/>
    </font>
    <font>
      <sz val="9"/>
      <color theme="5" tint="-0.24997000396251678"/>
      <name val="Arial"/>
      <family val="2"/>
    </font>
    <font>
      <b/>
      <sz val="14"/>
      <color theme="5" tint="-0.24997000396251678"/>
      <name val="Arial"/>
      <family val="2"/>
    </font>
    <font>
      <sz val="11"/>
      <color rgb="FFFF0000"/>
      <name val="Arial"/>
      <family val="2"/>
    </font>
    <font>
      <i/>
      <sz val="10"/>
      <color theme="1" tint="0.49998000264167786"/>
      <name val="Arial"/>
      <family val="2"/>
    </font>
    <font>
      <sz val="10"/>
      <color theme="1" tint="0.24998000264167786"/>
      <name val="Arial"/>
      <family val="2"/>
    </font>
    <font>
      <b/>
      <sz val="10"/>
      <color theme="1" tint="0.24998000264167786"/>
      <name val="Arial"/>
      <family val="2"/>
    </font>
    <font>
      <sz val="9"/>
      <color theme="1" tint="0.24998000264167786"/>
      <name val="Arial"/>
      <family val="2"/>
    </font>
    <font>
      <sz val="10"/>
      <color theme="9" tint="0.39998000860214233"/>
      <name val="Arial"/>
      <family val="2"/>
    </font>
    <font>
      <sz val="9"/>
      <color theme="1" tint="0.24998000264167786"/>
      <name val="Arial Cyr"/>
      <family val="0"/>
    </font>
    <font>
      <sz val="12"/>
      <color rgb="FFFF0000"/>
      <name val="Arial"/>
      <family val="2"/>
    </font>
    <font>
      <sz val="10"/>
      <color rgb="FFFF0000"/>
      <name val="Arial Narrow"/>
      <family val="2"/>
    </font>
    <font>
      <b/>
      <sz val="10"/>
      <color rgb="FFFF0000"/>
      <name val="Arial"/>
      <family val="2"/>
    </font>
    <font>
      <sz val="10"/>
      <color theme="1" tint="0.49998000264167786"/>
      <name val="Arial"/>
      <family val="2"/>
    </font>
    <font>
      <b/>
      <sz val="15"/>
      <color rgb="FF800000"/>
      <name val="Arial"/>
      <family val="2"/>
    </font>
    <font>
      <u val="single"/>
      <sz val="10"/>
      <color rgb="FF800000"/>
      <name val="Arial"/>
      <family val="2"/>
    </font>
    <font>
      <u val="single"/>
      <sz val="10"/>
      <color rgb="FF800000"/>
      <name val="Arial Cyr"/>
      <family val="0"/>
    </font>
    <font>
      <sz val="10"/>
      <color rgb="FF800000"/>
      <name val="Arial"/>
      <family val="2"/>
    </font>
    <font>
      <b/>
      <sz val="20"/>
      <color rgb="FF800000"/>
      <name val="Arial"/>
      <family val="2"/>
    </font>
    <font>
      <b/>
      <sz val="10"/>
      <color rgb="FF800000"/>
      <name val="Arial"/>
      <family val="2"/>
    </font>
    <font>
      <u val="single"/>
      <sz val="10"/>
      <color theme="1" tint="0.49998000264167786"/>
      <name val="Arial Cyr"/>
      <family val="0"/>
    </font>
    <font>
      <b/>
      <sz val="10"/>
      <color theme="1" tint="0.49998000264167786"/>
      <name val="Arial"/>
      <family val="2"/>
    </font>
    <font>
      <sz val="10"/>
      <color theme="1" tint="0.49998000264167786"/>
      <name val="Arial Cyr"/>
      <family val="0"/>
    </font>
    <font>
      <b/>
      <sz val="16"/>
      <color rgb="FF800000"/>
      <name val="Arial"/>
      <family val="2"/>
    </font>
    <font>
      <b/>
      <sz val="14"/>
      <color theme="1" tint="0.49998000264167786"/>
      <name val="Arial"/>
      <family val="2"/>
    </font>
    <font>
      <b/>
      <sz val="12"/>
      <color rgb="FFFF0000"/>
      <name val="Arial"/>
      <family val="2"/>
    </font>
    <font>
      <b/>
      <sz val="10"/>
      <color theme="1"/>
      <name val="Arial"/>
      <family val="2"/>
    </font>
    <font>
      <b/>
      <sz val="12"/>
      <color theme="1" tint="0.49998000264167786"/>
      <name val="Arial"/>
      <family val="2"/>
    </font>
    <font>
      <sz val="9"/>
      <color rgb="FFFF0000"/>
      <name val="Arial"/>
      <family val="2"/>
    </font>
    <font>
      <b/>
      <sz val="11"/>
      <color rgb="FFFF0000"/>
      <name val="Arial"/>
      <family val="2"/>
    </font>
    <font>
      <b/>
      <u val="single"/>
      <sz val="12"/>
      <color theme="0"/>
      <name val="Arial"/>
      <family val="2"/>
    </font>
    <font>
      <b/>
      <sz val="8"/>
      <name val="Arial Cyr"/>
      <family val="2"/>
    </font>
  </fonts>
  <fills count="56">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indexed="29"/>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9"/>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rgb="FFFFFFFF"/>
        <bgColor indexed="64"/>
      </patternFill>
    </fill>
    <fill>
      <patternFill patternType="solid">
        <fgColor rgb="FFCCFFCC"/>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color indexed="10"/>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color indexed="63"/>
      </right>
      <top>
        <color indexed="63"/>
      </top>
      <bottom style="thin">
        <color indexed="2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color indexed="63"/>
      </left>
      <right>
        <color indexed="63"/>
      </right>
      <top style="thin">
        <color indexed="23"/>
      </top>
      <bottom style="thin">
        <color indexed="23"/>
      </bottom>
    </border>
    <border>
      <left style="thin"/>
      <right>
        <color indexed="63"/>
      </right>
      <top style="thin">
        <color indexed="23"/>
      </top>
      <bottom style="thin">
        <color indexed="23"/>
      </bottom>
    </border>
    <border>
      <left style="thin">
        <color indexed="23"/>
      </left>
      <right style="thin"/>
      <top style="thin">
        <color indexed="23"/>
      </top>
      <bottom style="thin">
        <color indexed="23"/>
      </bottom>
    </border>
    <border>
      <left style="thin">
        <color indexed="23"/>
      </left>
      <right>
        <color indexed="63"/>
      </right>
      <top style="thin">
        <color indexed="23"/>
      </top>
      <bottom style="thin">
        <color indexed="23"/>
      </bottom>
    </border>
    <border>
      <left style="thin"/>
      <right style="thin"/>
      <top style="thin">
        <color indexed="23"/>
      </top>
      <bottom style="thin">
        <color indexed="23"/>
      </bottom>
    </border>
    <border>
      <left>
        <color indexed="63"/>
      </left>
      <right>
        <color indexed="63"/>
      </right>
      <top style="thin">
        <color theme="1" tint="0.49998000264167786"/>
      </top>
      <bottom>
        <color indexed="63"/>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style="thin"/>
      <top style="thin"/>
      <bottom style="thin"/>
    </border>
    <border>
      <left>
        <color indexed="63"/>
      </left>
      <right>
        <color indexed="63"/>
      </right>
      <top style="thin">
        <color indexed="23"/>
      </top>
      <bottom>
        <color indexed="63"/>
      </bottom>
    </border>
    <border>
      <left style="thin">
        <color indexed="23"/>
      </left>
      <right>
        <color indexed="63"/>
      </right>
      <top>
        <color indexed="63"/>
      </top>
      <bottom style="thin">
        <color indexed="23"/>
      </bottom>
    </border>
    <border>
      <left style="thin">
        <color indexed="54"/>
      </left>
      <right style="thin">
        <color indexed="54"/>
      </right>
      <top style="thin">
        <color indexed="54"/>
      </top>
      <bottom style="thin">
        <color indexed="5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thin">
        <color theme="1" tint="0.49998000264167786"/>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hair">
        <color indexed="23"/>
      </left>
      <right style="hair">
        <color indexed="23"/>
      </right>
      <top style="hair">
        <color indexed="23"/>
      </top>
      <bottom style="hair">
        <color indexed="23"/>
      </bottom>
    </border>
    <border>
      <left style="thin">
        <color theme="1" tint="0.49998000264167786"/>
      </left>
      <right>
        <color indexed="63"/>
      </right>
      <top style="thin">
        <color theme="1" tint="0.49998000264167786"/>
      </top>
      <bottom style="thin">
        <color theme="1" tint="0.49998000264167786"/>
      </bottom>
    </border>
    <border>
      <left>
        <color indexed="63"/>
      </left>
      <right style="thin">
        <color theme="1" tint="0.49998000264167786"/>
      </right>
      <top style="thin">
        <color theme="1" tint="0.49998000264167786"/>
      </top>
      <bottom style="thin">
        <color theme="1" tint="0.49998000264167786"/>
      </bottom>
    </border>
    <border>
      <left>
        <color indexed="63"/>
      </left>
      <right>
        <color indexed="63"/>
      </right>
      <top>
        <color indexed="63"/>
      </top>
      <bottom style="hair">
        <color theme="1" tint="0.49998000264167786"/>
      </bottom>
    </border>
    <border>
      <left>
        <color indexed="63"/>
      </left>
      <right>
        <color indexed="63"/>
      </right>
      <top>
        <color indexed="63"/>
      </top>
      <bottom style="hair">
        <color theme="0" tint="-0.4999699890613556"/>
      </bottom>
    </border>
    <border>
      <left style="hair">
        <color theme="0" tint="-0.4999699890613556"/>
      </left>
      <right>
        <color indexed="63"/>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color indexed="63"/>
      </left>
      <right style="hair">
        <color theme="0" tint="-0.4999699890613556"/>
      </right>
      <top>
        <color indexed="63"/>
      </top>
      <bottom style="hair">
        <color theme="0" tint="-0.4999699890613556"/>
      </bottom>
    </border>
    <border>
      <left>
        <color indexed="63"/>
      </left>
      <right style="thin">
        <color indexed="23"/>
      </right>
      <top style="thin">
        <color indexed="23"/>
      </top>
      <bottom style="thin">
        <color indexed="23"/>
      </bottom>
    </border>
    <border>
      <left>
        <color indexed="63"/>
      </left>
      <right>
        <color indexed="63"/>
      </right>
      <top style="thin">
        <color theme="1" tint="0.49998000264167786"/>
      </top>
      <bottom style="thin">
        <color theme="1" tint="0.49998000264167786"/>
      </bottom>
    </border>
    <border>
      <left style="thin"/>
      <right>
        <color indexed="63"/>
      </right>
      <top style="thin"/>
      <bottom style="thin"/>
    </border>
    <border>
      <left>
        <color indexed="63"/>
      </left>
      <right>
        <color indexed="63"/>
      </right>
      <top style="hair">
        <color theme="0" tint="-0.4999699890613556"/>
      </top>
      <bottom style="hair">
        <color theme="0" tint="-0.4999699890613556"/>
      </bottom>
    </border>
    <border>
      <left style="hair">
        <color theme="0" tint="-0.4999699890613556"/>
      </left>
      <right>
        <color indexed="63"/>
      </right>
      <top>
        <color indexed="63"/>
      </top>
      <bottom style="hair">
        <color theme="0" tint="-0.4999699890613556"/>
      </bottom>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medium">
        <color indexed="10"/>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theme="1" tint="0.49998000264167786"/>
      </left>
      <right>
        <color indexed="63"/>
      </right>
      <top>
        <color indexed="63"/>
      </top>
      <bottom>
        <color indexed="63"/>
      </bottom>
    </border>
    <border>
      <left>
        <color indexed="63"/>
      </left>
      <right style="thin">
        <color theme="1" tint="0.49998000264167786"/>
      </right>
      <top>
        <color indexed="63"/>
      </top>
      <bottom>
        <color indexed="63"/>
      </bottom>
    </border>
    <border>
      <left style="thin">
        <color indexed="23"/>
      </left>
      <right style="thin">
        <color indexed="23"/>
      </right>
      <top>
        <color indexed="63"/>
      </top>
      <bottom>
        <color indexed="63"/>
      </bottom>
    </border>
    <border>
      <left>
        <color indexed="63"/>
      </left>
      <right style="thin">
        <color indexed="23"/>
      </right>
      <top>
        <color indexed="63"/>
      </top>
      <bottom style="thin">
        <color indexed="23"/>
      </bottom>
    </border>
    <border>
      <left style="thin">
        <color theme="1" tint="0.49998000264167786"/>
      </left>
      <right>
        <color indexed="63"/>
      </right>
      <top>
        <color indexed="63"/>
      </top>
      <bottom style="thin">
        <color theme="1" tint="0.49998000264167786"/>
      </bottom>
    </border>
    <border>
      <left>
        <color indexed="63"/>
      </left>
      <right style="thin">
        <color theme="1" tint="0.49998000264167786"/>
      </right>
      <top>
        <color indexed="63"/>
      </top>
      <bottom style="thin">
        <color theme="1" tint="0.49998000264167786"/>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thin">
        <color indexed="23"/>
      </left>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color indexed="23"/>
      </right>
      <top>
        <color indexed="63"/>
      </top>
      <bottom>
        <color indexed="63"/>
      </bottom>
    </border>
    <border>
      <left style="thin">
        <color theme="1" tint="0.49998000264167786"/>
      </left>
      <right style="thin">
        <color theme="1" tint="0.49998000264167786"/>
      </right>
      <top style="thin">
        <color theme="1" tint="0.49998000264167786"/>
      </top>
      <bottom>
        <color indexed="63"/>
      </bottom>
    </border>
    <border>
      <left style="thin">
        <color theme="1" tint="0.49998000264167786"/>
      </left>
      <right>
        <color indexed="63"/>
      </right>
      <top style="thin">
        <color theme="1" tint="0.49998000264167786"/>
      </top>
      <bottom>
        <color indexed="63"/>
      </bottom>
    </border>
    <border>
      <left style="thin">
        <color theme="1" tint="0.49998000264167786"/>
      </left>
      <right style="thin">
        <color theme="1" tint="0.49998000264167786"/>
      </right>
      <top>
        <color indexed="63"/>
      </top>
      <bottom style="thin">
        <color theme="1" tint="0.49998000264167786"/>
      </bottom>
    </border>
    <border>
      <left>
        <color indexed="63"/>
      </left>
      <right style="thin">
        <color theme="1" tint="0.49998000264167786"/>
      </right>
      <top style="thin">
        <color theme="1" tint="0.49998000264167786"/>
      </top>
      <bottom>
        <color indexed="63"/>
      </bottom>
    </border>
  </borders>
  <cellStyleXfs count="107">
    <xf numFmtId="0" fontId="0" fillId="0" borderId="0">
      <alignment/>
      <protection/>
    </xf>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61" fillId="3" borderId="0" applyNumberFormat="0" applyBorder="0" applyAlignment="0" applyProtection="0"/>
    <xf numFmtId="0" fontId="142" fillId="4" borderId="0" applyNumberFormat="0" applyBorder="0" applyAlignment="0" applyProtection="0"/>
    <xf numFmtId="0" fontId="61" fillId="5" borderId="0" applyNumberFormat="0" applyBorder="0" applyAlignment="0" applyProtection="0"/>
    <xf numFmtId="0" fontId="142" fillId="6" borderId="0" applyNumberFormat="0" applyBorder="0" applyAlignment="0" applyProtection="0"/>
    <xf numFmtId="0" fontId="61" fillId="7" borderId="0" applyNumberFormat="0" applyBorder="0" applyAlignment="0" applyProtection="0"/>
    <xf numFmtId="0" fontId="142" fillId="8" borderId="0" applyNumberFormat="0" applyBorder="0" applyAlignment="0" applyProtection="0"/>
    <xf numFmtId="0" fontId="61" fillId="3" borderId="0" applyNumberFormat="0" applyBorder="0" applyAlignment="0" applyProtection="0"/>
    <xf numFmtId="0" fontId="142" fillId="9" borderId="0" applyNumberFormat="0" applyBorder="0" applyAlignment="0" applyProtection="0"/>
    <xf numFmtId="0" fontId="61" fillId="10" borderId="0" applyNumberFormat="0" applyBorder="0" applyAlignment="0" applyProtection="0"/>
    <xf numFmtId="0" fontId="142" fillId="11" borderId="0" applyNumberFormat="0" applyBorder="0" applyAlignment="0" applyProtection="0"/>
    <xf numFmtId="0" fontId="61" fillId="5" borderId="0" applyNumberFormat="0" applyBorder="0" applyAlignment="0" applyProtection="0"/>
    <xf numFmtId="0" fontId="142" fillId="12" borderId="0" applyNumberFormat="0" applyBorder="0" applyAlignment="0" applyProtection="0"/>
    <xf numFmtId="0" fontId="61" fillId="13" borderId="0" applyNumberFormat="0" applyBorder="0" applyAlignment="0" applyProtection="0"/>
    <xf numFmtId="0" fontId="142" fillId="14" borderId="0" applyNumberFormat="0" applyBorder="0" applyAlignment="0" applyProtection="0"/>
    <xf numFmtId="0" fontId="61" fillId="5" borderId="0" applyNumberFormat="0" applyBorder="0" applyAlignment="0" applyProtection="0"/>
    <xf numFmtId="0" fontId="142" fillId="15" borderId="0" applyNumberFormat="0" applyBorder="0" applyAlignment="0" applyProtection="0"/>
    <xf numFmtId="0" fontId="61" fillId="7" borderId="0" applyNumberFormat="0" applyBorder="0" applyAlignment="0" applyProtection="0"/>
    <xf numFmtId="0" fontId="142" fillId="16" borderId="0" applyNumberFormat="0" applyBorder="0" applyAlignment="0" applyProtection="0"/>
    <xf numFmtId="0" fontId="61" fillId="13" borderId="0" applyNumberFormat="0" applyBorder="0" applyAlignment="0" applyProtection="0"/>
    <xf numFmtId="0" fontId="142" fillId="17" borderId="0" applyNumberFormat="0" applyBorder="0" applyAlignment="0" applyProtection="0"/>
    <xf numFmtId="0" fontId="61" fillId="18" borderId="0" applyNumberFormat="0" applyBorder="0" applyAlignment="0" applyProtection="0"/>
    <xf numFmtId="0" fontId="142" fillId="19" borderId="0" applyNumberFormat="0" applyBorder="0" applyAlignment="0" applyProtection="0"/>
    <xf numFmtId="0" fontId="61" fillId="5" borderId="0" applyNumberFormat="0" applyBorder="0" applyAlignment="0" applyProtection="0"/>
    <xf numFmtId="0" fontId="142" fillId="20" borderId="0" applyNumberFormat="0" applyBorder="0" applyAlignment="0" applyProtection="0"/>
    <xf numFmtId="0" fontId="62" fillId="21" borderId="0" applyNumberFormat="0" applyBorder="0" applyAlignment="0" applyProtection="0"/>
    <xf numFmtId="0" fontId="142" fillId="22" borderId="0" applyNumberFormat="0" applyBorder="0" applyAlignment="0" applyProtection="0"/>
    <xf numFmtId="0" fontId="62" fillId="23" borderId="0" applyNumberFormat="0" applyBorder="0" applyAlignment="0" applyProtection="0"/>
    <xf numFmtId="0" fontId="142" fillId="24" borderId="0" applyNumberFormat="0" applyBorder="0" applyAlignment="0" applyProtection="0"/>
    <xf numFmtId="0" fontId="62" fillId="7" borderId="0" applyNumberFormat="0" applyBorder="0" applyAlignment="0" applyProtection="0"/>
    <xf numFmtId="0" fontId="142" fillId="25" borderId="0" applyNumberFormat="0" applyBorder="0" applyAlignment="0" applyProtection="0"/>
    <xf numFmtId="0" fontId="62" fillId="13" borderId="0" applyNumberFormat="0" applyBorder="0" applyAlignment="0" applyProtection="0"/>
    <xf numFmtId="0" fontId="142" fillId="26" borderId="0" applyNumberFormat="0" applyBorder="0" applyAlignment="0" applyProtection="0"/>
    <xf numFmtId="0" fontId="62" fillId="21" borderId="0" applyNumberFormat="0" applyBorder="0" applyAlignment="0" applyProtection="0"/>
    <xf numFmtId="0" fontId="142" fillId="27" borderId="0" applyNumberFormat="0" applyBorder="0" applyAlignment="0" applyProtection="0"/>
    <xf numFmtId="0" fontId="62" fillId="5" borderId="0" applyNumberFormat="0" applyBorder="0" applyAlignment="0" applyProtection="0"/>
    <xf numFmtId="0" fontId="143" fillId="28" borderId="0" applyNumberFormat="0" applyBorder="0" applyAlignment="0" applyProtection="0"/>
    <xf numFmtId="0" fontId="62" fillId="21" borderId="0" applyNumberFormat="0" applyBorder="0" applyAlignment="0" applyProtection="0"/>
    <xf numFmtId="0" fontId="143" fillId="29" borderId="0" applyNumberFormat="0" applyBorder="0" applyAlignment="0" applyProtection="0"/>
    <xf numFmtId="0" fontId="62" fillId="30" borderId="0" applyNumberFormat="0" applyBorder="0" applyAlignment="0" applyProtection="0"/>
    <xf numFmtId="0" fontId="143" fillId="31" borderId="0" applyNumberFormat="0" applyBorder="0" applyAlignment="0" applyProtection="0"/>
    <xf numFmtId="0" fontId="62" fillId="7" borderId="0" applyNumberFormat="0" applyBorder="0" applyAlignment="0" applyProtection="0"/>
    <xf numFmtId="0" fontId="143" fillId="32" borderId="0" applyNumberFormat="0" applyBorder="0" applyAlignment="0" applyProtection="0"/>
    <xf numFmtId="0" fontId="62" fillId="33" borderId="0" applyNumberFormat="0" applyBorder="0" applyAlignment="0" applyProtection="0"/>
    <xf numFmtId="0" fontId="143" fillId="34" borderId="0" applyNumberFormat="0" applyBorder="0" applyAlignment="0" applyProtection="0"/>
    <xf numFmtId="0" fontId="62" fillId="21" borderId="0" applyNumberFormat="0" applyBorder="0" applyAlignment="0" applyProtection="0"/>
    <xf numFmtId="0" fontId="143" fillId="35" borderId="0" applyNumberFormat="0" applyBorder="0" applyAlignment="0" applyProtection="0"/>
    <xf numFmtId="0" fontId="62" fillId="23" borderId="0" applyNumberFormat="0" applyBorder="0" applyAlignment="0" applyProtection="0"/>
    <xf numFmtId="0" fontId="144" fillId="36" borderId="1" applyNumberFormat="0" applyAlignment="0" applyProtection="0"/>
    <xf numFmtId="0" fontId="63" fillId="5" borderId="2" applyNumberFormat="0" applyAlignment="0" applyProtection="0"/>
    <xf numFmtId="0" fontId="145" fillId="37" borderId="3" applyNumberFormat="0" applyAlignment="0" applyProtection="0"/>
    <xf numFmtId="0" fontId="64" fillId="3" borderId="4" applyNumberFormat="0" applyAlignment="0" applyProtection="0"/>
    <xf numFmtId="0" fontId="146" fillId="37" borderId="1" applyNumberFormat="0" applyAlignment="0" applyProtection="0"/>
    <xf numFmtId="0" fontId="65" fillId="3" borderId="2"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147" fillId="0" borderId="5" applyNumberFormat="0" applyFill="0" applyAlignment="0" applyProtection="0"/>
    <xf numFmtId="0" fontId="66" fillId="0" borderId="6" applyNumberFormat="0" applyFill="0" applyAlignment="0" applyProtection="0"/>
    <xf numFmtId="0" fontId="148" fillId="0" borderId="7" applyNumberFormat="0" applyFill="0" applyAlignment="0" applyProtection="0"/>
    <xf numFmtId="0" fontId="67" fillId="0" borderId="8" applyNumberFormat="0" applyFill="0" applyAlignment="0" applyProtection="0"/>
    <xf numFmtId="0" fontId="149" fillId="0" borderId="9" applyNumberFormat="0" applyFill="0" applyAlignment="0" applyProtection="0"/>
    <xf numFmtId="0" fontId="68" fillId="0" borderId="10" applyNumberFormat="0" applyFill="0" applyAlignment="0" applyProtection="0"/>
    <xf numFmtId="0" fontId="149" fillId="0" borderId="0" applyNumberFormat="0" applyFill="0" applyBorder="0" applyAlignment="0" applyProtection="0"/>
    <xf numFmtId="0" fontId="68" fillId="0" borderId="0" applyNumberFormat="0" applyFill="0" applyBorder="0" applyAlignment="0" applyProtection="0"/>
    <xf numFmtId="0" fontId="150" fillId="0" borderId="11" applyNumberFormat="0" applyFill="0" applyAlignment="0" applyProtection="0"/>
    <xf numFmtId="0" fontId="69" fillId="0" borderId="12" applyNumberFormat="0" applyFill="0" applyAlignment="0" applyProtection="0"/>
    <xf numFmtId="0" fontId="151" fillId="38" borderId="13" applyNumberFormat="0" applyAlignment="0" applyProtection="0"/>
    <xf numFmtId="0" fontId="70" fillId="39" borderId="14" applyNumberFormat="0" applyAlignment="0" applyProtection="0"/>
    <xf numFmtId="0" fontId="152" fillId="0" borderId="0" applyNumberFormat="0" applyFill="0" applyBorder="0" applyAlignment="0" applyProtection="0"/>
    <xf numFmtId="0" fontId="71" fillId="0" borderId="0" applyNumberFormat="0" applyFill="0" applyBorder="0" applyAlignment="0" applyProtection="0"/>
    <xf numFmtId="0" fontId="153" fillId="40" borderId="0" applyNumberFormat="0" applyBorder="0" applyAlignment="0" applyProtection="0"/>
    <xf numFmtId="0" fontId="72" fillId="41" borderId="0" applyNumberFormat="0" applyBorder="0" applyAlignment="0" applyProtection="0"/>
    <xf numFmtId="0" fontId="154" fillId="0" borderId="0">
      <alignment/>
      <protection/>
    </xf>
    <xf numFmtId="0" fontId="154" fillId="0" borderId="0">
      <alignment/>
      <protection/>
    </xf>
    <xf numFmtId="0" fontId="155" fillId="42" borderId="0" applyNumberFormat="0" applyBorder="0" applyAlignment="0" applyProtection="0"/>
    <xf numFmtId="0" fontId="74" fillId="43" borderId="0" applyNumberFormat="0" applyBorder="0" applyAlignment="0" applyProtection="0"/>
    <xf numFmtId="0" fontId="156" fillId="0" borderId="0" applyNumberFormat="0" applyFill="0" applyBorder="0" applyAlignment="0" applyProtection="0"/>
    <xf numFmtId="0" fontId="75" fillId="0" borderId="0" applyNumberFormat="0" applyFill="0" applyBorder="0" applyAlignment="0" applyProtection="0"/>
    <xf numFmtId="0" fontId="0" fillId="44" borderId="15" applyNumberFormat="0" applyFont="0" applyAlignment="0" applyProtection="0"/>
    <xf numFmtId="0" fontId="73" fillId="45"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57" fillId="0" borderId="17" applyNumberFormat="0" applyFill="0" applyAlignment="0" applyProtection="0"/>
    <xf numFmtId="0" fontId="76" fillId="0" borderId="18" applyNumberFormat="0" applyFill="0" applyAlignment="0" applyProtection="0"/>
    <xf numFmtId="0" fontId="158" fillId="0" borderId="0" applyNumberFormat="0" applyFill="0" applyBorder="0" applyAlignment="0" applyProtection="0"/>
    <xf numFmtId="0" fontId="7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9" fillId="46" borderId="0" applyNumberFormat="0" applyBorder="0" applyAlignment="0" applyProtection="0"/>
    <xf numFmtId="0" fontId="78" fillId="47" borderId="0" applyNumberFormat="0" applyBorder="0" applyAlignment="0" applyProtection="0"/>
  </cellStyleXfs>
  <cellXfs count="1054">
    <xf numFmtId="0" fontId="0" fillId="0" borderId="0" xfId="0" applyAlignment="1">
      <alignment/>
    </xf>
    <xf numFmtId="0" fontId="2" fillId="48" borderId="0" xfId="0" applyFont="1" applyFill="1" applyAlignment="1" applyProtection="1">
      <alignment/>
      <protection/>
    </xf>
    <xf numFmtId="0" fontId="2" fillId="49" borderId="0" xfId="0" applyFont="1" applyFill="1" applyAlignment="1" applyProtection="1">
      <alignment/>
      <protection/>
    </xf>
    <xf numFmtId="0" fontId="2" fillId="48" borderId="0" xfId="0" applyFont="1" applyFill="1" applyAlignment="1" applyProtection="1">
      <alignment horizontal="center"/>
      <protection/>
    </xf>
    <xf numFmtId="4" fontId="4" fillId="49" borderId="0" xfId="0" applyNumberFormat="1" applyFont="1" applyFill="1" applyBorder="1" applyAlignment="1" applyProtection="1">
      <alignment horizontal="center" vertical="center"/>
      <protection/>
    </xf>
    <xf numFmtId="0" fontId="8" fillId="49" borderId="0" xfId="0" applyFont="1" applyFill="1" applyAlignment="1" applyProtection="1">
      <alignment/>
      <protection/>
    </xf>
    <xf numFmtId="0" fontId="8" fillId="0" borderId="0" xfId="0" applyFont="1" applyAlignment="1" applyProtection="1">
      <alignment/>
      <protection/>
    </xf>
    <xf numFmtId="0" fontId="3" fillId="49" borderId="0" xfId="0" applyFont="1" applyFill="1" applyAlignment="1" applyProtection="1">
      <alignment/>
      <protection/>
    </xf>
    <xf numFmtId="0" fontId="2" fillId="0" borderId="0" xfId="0" applyFont="1" applyAlignment="1" applyProtection="1">
      <alignment/>
      <protection/>
    </xf>
    <xf numFmtId="0" fontId="160" fillId="3" borderId="0" xfId="0" applyFont="1" applyFill="1" applyAlignment="1" applyProtection="1">
      <alignment/>
      <protection/>
    </xf>
    <xf numFmtId="0" fontId="160" fillId="49" borderId="0" xfId="0" applyFont="1" applyFill="1" applyAlignment="1" applyProtection="1">
      <alignment/>
      <protection/>
    </xf>
    <xf numFmtId="0" fontId="160" fillId="0" borderId="0" xfId="0" applyFont="1" applyAlignment="1" applyProtection="1">
      <alignment/>
      <protection/>
    </xf>
    <xf numFmtId="0" fontId="161" fillId="49" borderId="0" xfId="0" applyFont="1" applyFill="1" applyAlignment="1" applyProtection="1">
      <alignment/>
      <protection/>
    </xf>
    <xf numFmtId="0" fontId="161" fillId="0" borderId="0" xfId="0" applyFont="1" applyAlignment="1" applyProtection="1">
      <alignment/>
      <protection/>
    </xf>
    <xf numFmtId="0" fontId="2" fillId="3" borderId="0" xfId="0" applyFont="1" applyFill="1" applyAlignment="1" applyProtection="1">
      <alignment/>
      <protection/>
    </xf>
    <xf numFmtId="0" fontId="11" fillId="3" borderId="19" xfId="0" applyFont="1" applyFill="1" applyBorder="1" applyAlignment="1" applyProtection="1">
      <alignment/>
      <protection/>
    </xf>
    <xf numFmtId="0" fontId="11" fillId="48" borderId="0" xfId="0" applyFont="1" applyFill="1" applyAlignment="1" applyProtection="1">
      <alignment/>
      <protection hidden="1"/>
    </xf>
    <xf numFmtId="0" fontId="11" fillId="48" borderId="0" xfId="0" applyFont="1" applyFill="1" applyBorder="1" applyAlignment="1" applyProtection="1">
      <alignment wrapText="1"/>
      <protection hidden="1"/>
    </xf>
    <xf numFmtId="0" fontId="12" fillId="48" borderId="0" xfId="0" applyFont="1" applyFill="1" applyBorder="1" applyAlignment="1" applyProtection="1">
      <alignment wrapText="1"/>
      <protection hidden="1"/>
    </xf>
    <xf numFmtId="0" fontId="11" fillId="48" borderId="0" xfId="0" applyFont="1" applyFill="1" applyAlignment="1" applyProtection="1">
      <alignment/>
      <protection/>
    </xf>
    <xf numFmtId="0" fontId="11" fillId="0" borderId="0" xfId="0" applyFont="1" applyAlignment="1" applyProtection="1">
      <alignment/>
      <protection/>
    </xf>
    <xf numFmtId="0" fontId="11" fillId="0" borderId="20" xfId="0" applyFont="1" applyBorder="1" applyAlignment="1" applyProtection="1">
      <alignment horizontal="left" vertical="center" wrapText="1"/>
      <protection/>
    </xf>
    <xf numFmtId="0" fontId="14" fillId="48" borderId="0" xfId="0" applyFont="1" applyFill="1" applyAlignment="1" applyProtection="1">
      <alignment/>
      <protection hidden="1"/>
    </xf>
    <xf numFmtId="0" fontId="14" fillId="48" borderId="0" xfId="0" applyFont="1" applyFill="1" applyAlignment="1" applyProtection="1">
      <alignment/>
      <protection/>
    </xf>
    <xf numFmtId="0" fontId="14" fillId="0" borderId="0" xfId="0" applyFont="1" applyAlignment="1" applyProtection="1">
      <alignment/>
      <protection/>
    </xf>
    <xf numFmtId="0" fontId="11" fillId="0" borderId="20" xfId="0" applyFont="1" applyBorder="1" applyAlignment="1" applyProtection="1">
      <alignment/>
      <protection/>
    </xf>
    <xf numFmtId="0" fontId="11" fillId="0" borderId="20" xfId="0" applyFont="1" applyBorder="1" applyAlignment="1" applyProtection="1">
      <alignment wrapText="1"/>
      <protection/>
    </xf>
    <xf numFmtId="0" fontId="11" fillId="3" borderId="0" xfId="0" applyFont="1" applyFill="1" applyAlignment="1" applyProtection="1">
      <alignment/>
      <protection/>
    </xf>
    <xf numFmtId="0" fontId="11" fillId="3" borderId="0" xfId="0" applyFont="1" applyFill="1" applyAlignment="1" applyProtection="1">
      <alignment horizontal="center"/>
      <protection/>
    </xf>
    <xf numFmtId="0" fontId="162" fillId="3" borderId="0" xfId="0" applyFont="1" applyFill="1" applyAlignment="1" applyProtection="1">
      <alignment horizontal="center" vertical="top"/>
      <protection/>
    </xf>
    <xf numFmtId="0" fontId="11" fillId="0" borderId="21" xfId="0" applyFont="1" applyBorder="1" applyAlignment="1" applyProtection="1">
      <alignment/>
      <protection/>
    </xf>
    <xf numFmtId="0" fontId="11" fillId="3" borderId="0" xfId="0" applyFont="1" applyFill="1" applyAlignment="1" applyProtection="1">
      <alignment horizontal="left"/>
      <protection/>
    </xf>
    <xf numFmtId="0" fontId="11" fillId="3" borderId="22" xfId="0" applyFont="1" applyFill="1" applyBorder="1" applyAlignment="1" applyProtection="1">
      <alignment/>
      <protection/>
    </xf>
    <xf numFmtId="0" fontId="11" fillId="3" borderId="22" xfId="0" applyFont="1" applyFill="1" applyBorder="1" applyAlignment="1" applyProtection="1">
      <alignment horizontal="center"/>
      <protection/>
    </xf>
    <xf numFmtId="0" fontId="162" fillId="3" borderId="22" xfId="0" applyFont="1" applyFill="1" applyBorder="1" applyAlignment="1" applyProtection="1">
      <alignment horizontal="left" vertical="top"/>
      <protection/>
    </xf>
    <xf numFmtId="0" fontId="11" fillId="3" borderId="0" xfId="0" applyFont="1" applyFill="1" applyBorder="1" applyAlignment="1" applyProtection="1">
      <alignment/>
      <protection/>
    </xf>
    <xf numFmtId="0" fontId="11" fillId="3" borderId="0" xfId="0" applyFont="1" applyFill="1" applyAlignment="1" applyProtection="1">
      <alignment vertical="center" wrapText="1"/>
      <protection/>
    </xf>
    <xf numFmtId="0" fontId="17" fillId="48" borderId="0" xfId="69" applyFont="1" applyFill="1" applyAlignment="1" applyProtection="1">
      <alignment/>
      <protection hidden="1" locked="0"/>
    </xf>
    <xf numFmtId="0" fontId="4" fillId="3" borderId="0" xfId="0" applyFont="1" applyFill="1" applyAlignment="1">
      <alignment vertical="top" wrapText="1"/>
    </xf>
    <xf numFmtId="0" fontId="18" fillId="48" borderId="0" xfId="0" applyFont="1" applyFill="1" applyAlignment="1" applyProtection="1">
      <alignment vertical="top" wrapText="1"/>
      <protection/>
    </xf>
    <xf numFmtId="0" fontId="2" fillId="48" borderId="0" xfId="0" applyFont="1" applyFill="1" applyBorder="1" applyAlignment="1" applyProtection="1">
      <alignment vertical="top" wrapText="1"/>
      <protection/>
    </xf>
    <xf numFmtId="0" fontId="4" fillId="3" borderId="0" xfId="0" applyFont="1" applyFill="1" applyAlignment="1">
      <alignment wrapText="1"/>
    </xf>
    <xf numFmtId="0" fontId="19" fillId="48" borderId="0" xfId="0" applyFont="1" applyFill="1" applyBorder="1" applyAlignment="1" applyProtection="1">
      <alignment/>
      <protection/>
    </xf>
    <xf numFmtId="0" fontId="11" fillId="48" borderId="0" xfId="0" applyFont="1" applyFill="1" applyAlignment="1" applyProtection="1">
      <alignment horizontal="left" vertical="center"/>
      <protection hidden="1"/>
    </xf>
    <xf numFmtId="0" fontId="11" fillId="48" borderId="0" xfId="0" applyFont="1" applyFill="1" applyAlignment="1" applyProtection="1">
      <alignment horizontal="left" vertical="center"/>
      <protection/>
    </xf>
    <xf numFmtId="0" fontId="11" fillId="3" borderId="0" xfId="0" applyFont="1" applyFill="1" applyAlignment="1" applyProtection="1">
      <alignment horizontal="left" vertical="center"/>
      <protection/>
    </xf>
    <xf numFmtId="0" fontId="18" fillId="3" borderId="0" xfId="0" applyFont="1" applyFill="1" applyAlignment="1">
      <alignment wrapText="1"/>
    </xf>
    <xf numFmtId="0" fontId="9" fillId="48" borderId="0" xfId="0" applyFont="1" applyFill="1" applyBorder="1" applyAlignment="1">
      <alignment/>
    </xf>
    <xf numFmtId="0" fontId="11" fillId="48" borderId="0" xfId="0" applyFont="1" applyFill="1" applyAlignment="1" applyProtection="1">
      <alignment vertical="center"/>
      <protection hidden="1"/>
    </xf>
    <xf numFmtId="0" fontId="11" fillId="48" borderId="0" xfId="0" applyFont="1" applyFill="1" applyAlignment="1" applyProtection="1">
      <alignment vertical="center"/>
      <protection/>
    </xf>
    <xf numFmtId="0" fontId="11" fillId="3" borderId="0" xfId="0" applyFont="1" applyFill="1" applyAlignment="1" applyProtection="1">
      <alignment vertical="center"/>
      <protection/>
    </xf>
    <xf numFmtId="0" fontId="2" fillId="0" borderId="0" xfId="0" applyFont="1" applyAlignment="1">
      <alignment wrapText="1"/>
    </xf>
    <xf numFmtId="0" fontId="2" fillId="11" borderId="0" xfId="0" applyFont="1" applyFill="1" applyAlignment="1" applyProtection="1">
      <alignment/>
      <protection locked="0"/>
    </xf>
    <xf numFmtId="0" fontId="2" fillId="48" borderId="0" xfId="0" applyFont="1" applyFill="1" applyAlignment="1" applyProtection="1">
      <alignment/>
      <protection locked="0"/>
    </xf>
    <xf numFmtId="0" fontId="11" fillId="0" borderId="0" xfId="0" applyFont="1" applyAlignment="1" applyProtection="1">
      <alignment horizontal="center"/>
      <protection/>
    </xf>
    <xf numFmtId="0" fontId="2" fillId="50" borderId="0" xfId="0" applyFont="1" applyFill="1" applyAlignment="1">
      <alignment/>
    </xf>
    <xf numFmtId="0" fontId="2" fillId="0" borderId="0" xfId="0" applyFont="1" applyAlignment="1">
      <alignment/>
    </xf>
    <xf numFmtId="0" fontId="2" fillId="3" borderId="0" xfId="0" applyFont="1" applyFill="1" applyBorder="1" applyAlignment="1" applyProtection="1">
      <alignment vertical="center" wrapText="1"/>
      <protection locked="0"/>
    </xf>
    <xf numFmtId="0" fontId="2" fillId="3" borderId="0" xfId="0" applyFont="1" applyFill="1" applyBorder="1" applyAlignment="1">
      <alignment vertical="center"/>
    </xf>
    <xf numFmtId="0" fontId="2" fillId="3" borderId="0" xfId="0" applyFont="1" applyFill="1" applyBorder="1" applyAlignment="1">
      <alignment horizontal="center" vertical="center"/>
    </xf>
    <xf numFmtId="0" fontId="22" fillId="3" borderId="0" xfId="0" applyFont="1" applyFill="1" applyBorder="1" applyAlignment="1">
      <alignment horizontal="center" vertical="center"/>
    </xf>
    <xf numFmtId="0" fontId="2" fillId="50" borderId="0" xfId="0" applyFont="1" applyFill="1" applyBorder="1" applyAlignment="1">
      <alignment horizontal="right" vertical="center"/>
    </xf>
    <xf numFmtId="0" fontId="9" fillId="3" borderId="0" xfId="0" applyFont="1" applyFill="1" applyBorder="1" applyAlignment="1">
      <alignment horizontal="center" vertical="center" wrapText="1"/>
    </xf>
    <xf numFmtId="0" fontId="16" fillId="3" borderId="0" xfId="0" applyFont="1" applyFill="1" applyBorder="1" applyAlignment="1">
      <alignment/>
    </xf>
    <xf numFmtId="0" fontId="16" fillId="3" borderId="0" xfId="0" applyFont="1" applyFill="1" applyBorder="1" applyAlignment="1">
      <alignment horizontal="right" vertical="center" wrapText="1"/>
    </xf>
    <xf numFmtId="0" fontId="16" fillId="3" borderId="0" xfId="0" applyFont="1" applyFill="1" applyBorder="1" applyAlignment="1">
      <alignment horizontal="right" vertical="center"/>
    </xf>
    <xf numFmtId="0" fontId="9" fillId="3" borderId="0" xfId="0" applyFont="1" applyFill="1" applyBorder="1" applyAlignment="1">
      <alignment horizontal="center" vertical="center"/>
    </xf>
    <xf numFmtId="0" fontId="2" fillId="3" borderId="0" xfId="0" applyFont="1" applyFill="1" applyAlignment="1">
      <alignment/>
    </xf>
    <xf numFmtId="0" fontId="16" fillId="3" borderId="0" xfId="0" applyFont="1" applyFill="1" applyBorder="1" applyAlignment="1" applyProtection="1">
      <alignment vertical="center" wrapText="1"/>
      <protection locked="0"/>
    </xf>
    <xf numFmtId="0" fontId="16" fillId="3" borderId="0" xfId="0" applyFont="1" applyFill="1" applyBorder="1" applyAlignment="1">
      <alignment vertical="center"/>
    </xf>
    <xf numFmtId="0" fontId="16" fillId="3" borderId="0" xfId="0" applyFont="1" applyFill="1" applyBorder="1" applyAlignment="1">
      <alignment horizontal="center" vertical="center"/>
    </xf>
    <xf numFmtId="0" fontId="2" fillId="49" borderId="0" xfId="0" applyFont="1" applyFill="1" applyAlignment="1">
      <alignment/>
    </xf>
    <xf numFmtId="0" fontId="16" fillId="50" borderId="0" xfId="0" applyFont="1" applyFill="1" applyBorder="1" applyAlignment="1" applyProtection="1">
      <alignment vertical="center" wrapText="1"/>
      <protection/>
    </xf>
    <xf numFmtId="0" fontId="16" fillId="50" borderId="0" xfId="0" applyFont="1" applyFill="1" applyBorder="1" applyAlignment="1" applyProtection="1">
      <alignment vertical="center"/>
      <protection/>
    </xf>
    <xf numFmtId="0" fontId="16" fillId="50" borderId="0" xfId="0" applyFont="1" applyFill="1" applyBorder="1" applyAlignment="1" applyProtection="1">
      <alignment horizontal="center" vertical="center"/>
      <protection/>
    </xf>
    <xf numFmtId="0" fontId="16" fillId="3" borderId="23" xfId="0" applyFont="1" applyFill="1" applyBorder="1" applyAlignment="1" applyProtection="1">
      <alignment vertical="center" wrapText="1"/>
      <protection locked="0"/>
    </xf>
    <xf numFmtId="0" fontId="2" fillId="50" borderId="0" xfId="0" applyFont="1" applyFill="1" applyAlignment="1">
      <alignment wrapText="1"/>
    </xf>
    <xf numFmtId="0" fontId="2" fillId="3" borderId="0" xfId="0" applyFont="1" applyFill="1" applyBorder="1" applyAlignment="1">
      <alignment/>
    </xf>
    <xf numFmtId="0" fontId="21" fillId="3" borderId="0" xfId="0" applyFont="1" applyFill="1" applyBorder="1" applyAlignment="1">
      <alignment horizontal="center" vertical="center" wrapText="1"/>
    </xf>
    <xf numFmtId="0" fontId="2" fillId="49" borderId="0" xfId="0" applyFont="1" applyFill="1" applyBorder="1" applyAlignment="1">
      <alignment/>
    </xf>
    <xf numFmtId="0" fontId="2" fillId="0" borderId="0" xfId="0" applyFont="1" applyBorder="1" applyAlignment="1">
      <alignment/>
    </xf>
    <xf numFmtId="0" fontId="29" fillId="3" borderId="0" xfId="0" applyFont="1" applyFill="1" applyAlignment="1">
      <alignment wrapText="1"/>
    </xf>
    <xf numFmtId="0" fontId="2" fillId="3" borderId="0" xfId="0" applyFont="1" applyFill="1" applyBorder="1" applyAlignment="1">
      <alignment/>
    </xf>
    <xf numFmtId="0" fontId="2" fillId="3" borderId="23" xfId="0" applyFont="1" applyFill="1" applyBorder="1" applyAlignment="1">
      <alignment/>
    </xf>
    <xf numFmtId="0" fontId="31" fillId="3" borderId="23" xfId="0" applyFont="1" applyFill="1" applyBorder="1" applyAlignment="1">
      <alignment horizontal="right"/>
    </xf>
    <xf numFmtId="0" fontId="31" fillId="3" borderId="23" xfId="0" applyFont="1" applyFill="1" applyBorder="1" applyAlignment="1">
      <alignment horizontal="left"/>
    </xf>
    <xf numFmtId="0" fontId="31" fillId="3" borderId="0" xfId="0" applyFont="1" applyFill="1" applyAlignment="1">
      <alignment/>
    </xf>
    <xf numFmtId="0" fontId="2" fillId="0" borderId="24" xfId="0" applyFont="1" applyBorder="1" applyAlignment="1">
      <alignment/>
    </xf>
    <xf numFmtId="0" fontId="2" fillId="3" borderId="24" xfId="0" applyFont="1" applyFill="1" applyBorder="1" applyAlignment="1">
      <alignment/>
    </xf>
    <xf numFmtId="0" fontId="2" fillId="3" borderId="25" xfId="0" applyFont="1" applyFill="1" applyBorder="1" applyAlignment="1">
      <alignment/>
    </xf>
    <xf numFmtId="0" fontId="4" fillId="3" borderId="24" xfId="0" applyFont="1" applyFill="1" applyBorder="1" applyAlignment="1">
      <alignment/>
    </xf>
    <xf numFmtId="0" fontId="2" fillId="3" borderId="0" xfId="0" applyFont="1" applyFill="1" applyBorder="1" applyAlignment="1" applyProtection="1">
      <alignment/>
      <protection/>
    </xf>
    <xf numFmtId="0" fontId="21" fillId="3" borderId="0" xfId="0" applyFont="1" applyFill="1" applyAlignment="1">
      <alignment vertical="center"/>
    </xf>
    <xf numFmtId="2" fontId="2" fillId="3" borderId="0" xfId="0" applyNumberFormat="1" applyFont="1" applyFill="1" applyBorder="1" applyAlignment="1">
      <alignment horizontal="left" vertical="center"/>
    </xf>
    <xf numFmtId="2" fontId="2" fillId="3" borderId="0" xfId="0" applyNumberFormat="1" applyFont="1" applyFill="1" applyBorder="1" applyAlignment="1">
      <alignment horizontal="center" vertical="center"/>
    </xf>
    <xf numFmtId="1" fontId="2" fillId="3" borderId="0" xfId="0" applyNumberFormat="1" applyFont="1" applyFill="1" applyBorder="1" applyAlignment="1" applyProtection="1">
      <alignment horizontal="center" vertical="center"/>
      <protection/>
    </xf>
    <xf numFmtId="2" fontId="4" fillId="3" borderId="0"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xf>
    <xf numFmtId="0" fontId="2" fillId="3" borderId="26" xfId="0" applyFont="1" applyFill="1" applyBorder="1" applyAlignment="1">
      <alignment/>
    </xf>
    <xf numFmtId="0" fontId="9" fillId="3" borderId="0" xfId="0" applyFont="1" applyFill="1" applyBorder="1" applyAlignment="1">
      <alignment/>
    </xf>
    <xf numFmtId="0" fontId="4" fillId="3" borderId="28" xfId="0" applyFont="1" applyFill="1" applyBorder="1" applyAlignment="1">
      <alignment horizontal="left" indent="1"/>
    </xf>
    <xf numFmtId="0" fontId="2" fillId="3" borderId="29" xfId="0" applyFont="1" applyFill="1" applyBorder="1" applyAlignment="1">
      <alignment horizontal="left" vertical="center" indent="1"/>
    </xf>
    <xf numFmtId="0" fontId="18" fillId="3" borderId="26" xfId="0" applyFont="1" applyFill="1" applyBorder="1" applyAlignment="1">
      <alignment horizontal="center" vertical="center"/>
    </xf>
    <xf numFmtId="9" fontId="4" fillId="11" borderId="2" xfId="97" applyFont="1" applyFill="1" applyBorder="1" applyAlignment="1" applyProtection="1">
      <alignment horizontal="center" vertical="center"/>
      <protection locked="0"/>
    </xf>
    <xf numFmtId="0" fontId="34" fillId="3" borderId="28" xfId="0" applyFont="1" applyFill="1" applyBorder="1" applyAlignment="1">
      <alignment horizontal="left" indent="1"/>
    </xf>
    <xf numFmtId="0" fontId="2" fillId="3" borderId="30" xfId="0" applyFont="1" applyFill="1" applyBorder="1" applyAlignment="1">
      <alignment horizontal="left" indent="1"/>
    </xf>
    <xf numFmtId="0" fontId="2" fillId="3" borderId="30" xfId="0" applyFont="1" applyFill="1" applyBorder="1" applyAlignment="1">
      <alignment/>
    </xf>
    <xf numFmtId="0" fontId="35" fillId="3" borderId="0" xfId="0" applyFont="1" applyFill="1" applyBorder="1" applyAlignment="1">
      <alignment/>
    </xf>
    <xf numFmtId="0" fontId="36" fillId="3" borderId="0" xfId="0" applyFont="1" applyFill="1" applyAlignment="1">
      <alignment/>
    </xf>
    <xf numFmtId="0" fontId="18" fillId="3" borderId="24" xfId="0" applyFont="1" applyFill="1" applyBorder="1" applyAlignment="1">
      <alignment/>
    </xf>
    <xf numFmtId="0" fontId="31" fillId="3" borderId="0" xfId="0" applyFont="1" applyFill="1" applyBorder="1" applyAlignment="1">
      <alignment/>
    </xf>
    <xf numFmtId="0" fontId="31" fillId="3" borderId="25" xfId="0" applyFont="1" applyFill="1" applyBorder="1" applyAlignment="1">
      <alignment/>
    </xf>
    <xf numFmtId="0" fontId="37" fillId="3" borderId="24" xfId="0" applyFont="1" applyFill="1" applyBorder="1" applyAlignment="1">
      <alignment/>
    </xf>
    <xf numFmtId="49" fontId="2" fillId="3" borderId="0" xfId="0" applyNumberFormat="1" applyFont="1" applyFill="1" applyBorder="1" applyAlignment="1">
      <alignment/>
    </xf>
    <xf numFmtId="49" fontId="4" fillId="3" borderId="24" xfId="0" applyNumberFormat="1" applyFont="1" applyFill="1" applyBorder="1" applyAlignment="1">
      <alignment/>
    </xf>
    <xf numFmtId="49" fontId="2" fillId="3" borderId="24" xfId="0" applyNumberFormat="1" applyFont="1" applyFill="1" applyBorder="1" applyAlignment="1">
      <alignment/>
    </xf>
    <xf numFmtId="0" fontId="16" fillId="3" borderId="0" xfId="0" applyFont="1" applyFill="1" applyAlignment="1">
      <alignment/>
    </xf>
    <xf numFmtId="0" fontId="21" fillId="3" borderId="0" xfId="0" applyFont="1" applyFill="1" applyAlignment="1">
      <alignment/>
    </xf>
    <xf numFmtId="0" fontId="9" fillId="3" borderId="24" xfId="0" applyFont="1" applyFill="1" applyBorder="1" applyAlignment="1">
      <alignment/>
    </xf>
    <xf numFmtId="0" fontId="2" fillId="3" borderId="0" xfId="0" applyFont="1" applyFill="1" applyBorder="1" applyAlignment="1" applyProtection="1">
      <alignment/>
      <protection locked="0"/>
    </xf>
    <xf numFmtId="0" fontId="2" fillId="3" borderId="24" xfId="0" applyFont="1" applyFill="1" applyBorder="1" applyAlignment="1" applyProtection="1">
      <alignment/>
      <protection locked="0"/>
    </xf>
    <xf numFmtId="0" fontId="2" fillId="3" borderId="0" xfId="0" applyFont="1" applyFill="1" applyBorder="1" applyAlignment="1" applyProtection="1">
      <alignment/>
      <protection locked="0"/>
    </xf>
    <xf numFmtId="49" fontId="40" fillId="49" borderId="0" xfId="0" applyNumberFormat="1" applyFont="1" applyFill="1" applyBorder="1" applyAlignment="1">
      <alignment/>
    </xf>
    <xf numFmtId="49" fontId="40" fillId="49" borderId="0" xfId="0" applyNumberFormat="1" applyFont="1" applyFill="1" applyBorder="1" applyAlignment="1">
      <alignment/>
    </xf>
    <xf numFmtId="0" fontId="2" fillId="48" borderId="0" xfId="0" applyFont="1" applyFill="1" applyAlignment="1">
      <alignment/>
    </xf>
    <xf numFmtId="0" fontId="2" fillId="48" borderId="0" xfId="0" applyFont="1" applyFill="1" applyAlignment="1">
      <alignment/>
    </xf>
    <xf numFmtId="0" fontId="9" fillId="3" borderId="0" xfId="0" applyFont="1" applyFill="1" applyBorder="1" applyAlignment="1">
      <alignment vertical="center" wrapText="1"/>
    </xf>
    <xf numFmtId="0" fontId="9" fillId="0" borderId="0" xfId="0" applyFont="1" applyAlignment="1">
      <alignment/>
    </xf>
    <xf numFmtId="0" fontId="9" fillId="3" borderId="0" xfId="0" applyFont="1" applyFill="1" applyAlignment="1">
      <alignment/>
    </xf>
    <xf numFmtId="0" fontId="18" fillId="3" borderId="0" xfId="0" applyFont="1" applyFill="1" applyBorder="1" applyAlignment="1">
      <alignment vertical="top" wrapText="1"/>
    </xf>
    <xf numFmtId="0" fontId="9" fillId="3" borderId="0" xfId="0" applyFont="1" applyFill="1" applyBorder="1" applyAlignment="1">
      <alignment horizontal="right" vertical="center"/>
    </xf>
    <xf numFmtId="0" fontId="9" fillId="3" borderId="0" xfId="0" applyFont="1" applyFill="1" applyBorder="1" applyAlignment="1">
      <alignment horizontal="left" vertical="center" wrapText="1"/>
    </xf>
    <xf numFmtId="0" fontId="9" fillId="3" borderId="0" xfId="0" applyFont="1" applyFill="1" applyBorder="1" applyAlignment="1">
      <alignment/>
    </xf>
    <xf numFmtId="0" fontId="9" fillId="3" borderId="0" xfId="0" applyFont="1" applyFill="1" applyBorder="1" applyAlignment="1">
      <alignment horizontal="center" vertical="top"/>
    </xf>
    <xf numFmtId="0" fontId="9" fillId="3" borderId="0" xfId="0" applyFont="1" applyFill="1" applyBorder="1" applyAlignment="1">
      <alignment horizontal="right" vertical="center" wrapText="1"/>
    </xf>
    <xf numFmtId="0" fontId="16" fillId="3" borderId="23" xfId="0" applyFont="1" applyFill="1" applyBorder="1" applyAlignment="1">
      <alignment/>
    </xf>
    <xf numFmtId="0" fontId="16" fillId="3" borderId="23" xfId="0" applyFont="1" applyFill="1" applyBorder="1" applyAlignment="1" applyProtection="1">
      <alignment horizontal="left" vertical="center" wrapText="1"/>
      <protection locked="0"/>
    </xf>
    <xf numFmtId="0" fontId="9" fillId="3" borderId="23" xfId="0" applyFont="1" applyFill="1" applyBorder="1" applyAlignment="1">
      <alignment/>
    </xf>
    <xf numFmtId="0" fontId="9" fillId="3" borderId="23" xfId="0" applyFont="1" applyFill="1" applyBorder="1" applyAlignment="1">
      <alignment horizontal="left" vertical="top"/>
    </xf>
    <xf numFmtId="0" fontId="9" fillId="3" borderId="23" xfId="0" applyFont="1" applyFill="1" applyBorder="1" applyAlignment="1">
      <alignment horizontal="left" vertical="center" wrapText="1"/>
    </xf>
    <xf numFmtId="0" fontId="9" fillId="3" borderId="23" xfId="0" applyFont="1" applyFill="1" applyBorder="1" applyAlignment="1">
      <alignment horizontal="right" vertical="center" wrapText="1"/>
    </xf>
    <xf numFmtId="0" fontId="9" fillId="48" borderId="0" xfId="0" applyFont="1" applyFill="1" applyAlignment="1">
      <alignment/>
    </xf>
    <xf numFmtId="0" fontId="9" fillId="48" borderId="0" xfId="0" applyFont="1" applyFill="1" applyAlignment="1">
      <alignment horizontal="center" vertical="center"/>
    </xf>
    <xf numFmtId="0" fontId="9" fillId="0" borderId="0" xfId="0" applyFont="1" applyAlignment="1">
      <alignment horizontal="center" vertical="center"/>
    </xf>
    <xf numFmtId="0" fontId="9" fillId="0" borderId="0" xfId="0" applyFont="1" applyAlignment="1">
      <alignment wrapText="1"/>
    </xf>
    <xf numFmtId="0" fontId="9" fillId="48" borderId="0" xfId="0" applyFont="1" applyFill="1" applyBorder="1" applyAlignment="1">
      <alignment/>
    </xf>
    <xf numFmtId="0" fontId="9" fillId="48" borderId="0" xfId="0" applyFont="1" applyFill="1" applyBorder="1" applyAlignment="1">
      <alignment wrapText="1"/>
    </xf>
    <xf numFmtId="0" fontId="9" fillId="48" borderId="0" xfId="0" applyFont="1" applyFill="1" applyBorder="1" applyAlignment="1">
      <alignment vertical="top" wrapText="1"/>
    </xf>
    <xf numFmtId="0" fontId="0" fillId="48" borderId="0" xfId="0" applyFill="1" applyBorder="1" applyAlignment="1">
      <alignment/>
    </xf>
    <xf numFmtId="0" fontId="2" fillId="48" borderId="0" xfId="0" applyFont="1" applyFill="1" applyBorder="1" applyAlignment="1">
      <alignment/>
    </xf>
    <xf numFmtId="0" fontId="18" fillId="0" borderId="2" xfId="0" applyFont="1" applyFill="1" applyBorder="1" applyAlignment="1">
      <alignment horizontal="center" vertical="center" wrapText="1"/>
    </xf>
    <xf numFmtId="0" fontId="9" fillId="3" borderId="0" xfId="0" applyFont="1" applyFill="1" applyBorder="1" applyAlignment="1">
      <alignment wrapText="1"/>
    </xf>
    <xf numFmtId="0" fontId="9" fillId="3" borderId="0" xfId="0" applyFont="1" applyFill="1" applyAlignment="1">
      <alignment vertical="top" wrapText="1"/>
    </xf>
    <xf numFmtId="0" fontId="18" fillId="48" borderId="0" xfId="0" applyFont="1" applyFill="1" applyBorder="1" applyAlignment="1">
      <alignment wrapText="1"/>
    </xf>
    <xf numFmtId="0" fontId="18" fillId="48" borderId="0" xfId="0" applyFont="1" applyFill="1" applyAlignment="1">
      <alignment wrapText="1"/>
    </xf>
    <xf numFmtId="0" fontId="163" fillId="49" borderId="0" xfId="0" applyFont="1" applyFill="1" applyAlignment="1" applyProtection="1">
      <alignment/>
      <protection/>
    </xf>
    <xf numFmtId="0" fontId="163" fillId="0" borderId="0" xfId="0" applyFont="1" applyAlignment="1" applyProtection="1">
      <alignment/>
      <protection/>
    </xf>
    <xf numFmtId="0" fontId="2" fillId="0" borderId="0" xfId="0" applyFont="1" applyAlignment="1">
      <alignment/>
    </xf>
    <xf numFmtId="0" fontId="48" fillId="0" borderId="0" xfId="0" applyFont="1" applyAlignment="1">
      <alignment vertical="center"/>
    </xf>
    <xf numFmtId="0" fontId="39" fillId="0" borderId="0" xfId="0" applyFont="1" applyAlignment="1">
      <alignment vertical="center"/>
    </xf>
    <xf numFmtId="0" fontId="11" fillId="0" borderId="0" xfId="0" applyFont="1" applyAlignment="1">
      <alignment/>
    </xf>
    <xf numFmtId="0" fontId="16" fillId="48" borderId="0" xfId="0" applyFont="1" applyFill="1" applyAlignment="1">
      <alignment wrapText="1"/>
    </xf>
    <xf numFmtId="0" fontId="16" fillId="0" borderId="0" xfId="0" applyFont="1" applyAlignment="1">
      <alignment wrapText="1"/>
    </xf>
    <xf numFmtId="3" fontId="2" fillId="48" borderId="0" xfId="0" applyNumberFormat="1" applyFont="1" applyFill="1" applyAlignment="1">
      <alignment/>
    </xf>
    <xf numFmtId="0" fontId="2" fillId="3" borderId="0" xfId="0" applyFont="1" applyFill="1" applyBorder="1" applyAlignment="1">
      <alignment horizontal="right" vertical="center"/>
    </xf>
    <xf numFmtId="0" fontId="2" fillId="50" borderId="0" xfId="0" applyFont="1" applyFill="1" applyBorder="1" applyAlignment="1">
      <alignment horizontal="center" vertical="center"/>
    </xf>
    <xf numFmtId="0" fontId="4" fillId="50" borderId="0" xfId="0" applyFont="1" applyFill="1" applyBorder="1" applyAlignment="1">
      <alignment horizontal="right" vertical="center" wrapText="1"/>
    </xf>
    <xf numFmtId="0" fontId="16" fillId="50" borderId="0" xfId="0" applyFont="1" applyFill="1" applyBorder="1" applyAlignment="1">
      <alignment/>
    </xf>
    <xf numFmtId="0" fontId="16" fillId="50" borderId="0" xfId="0" applyFont="1" applyFill="1" applyBorder="1" applyAlignment="1">
      <alignment horizontal="right" vertical="center" wrapText="1"/>
    </xf>
    <xf numFmtId="0" fontId="16" fillId="50" borderId="0" xfId="0" applyFont="1" applyFill="1" applyBorder="1" applyAlignment="1">
      <alignment horizontal="right" vertical="center"/>
    </xf>
    <xf numFmtId="0" fontId="16" fillId="50" borderId="0" xfId="0" applyFont="1" applyFill="1" applyBorder="1" applyAlignment="1" applyProtection="1">
      <alignment vertical="center" wrapText="1"/>
      <protection locked="0"/>
    </xf>
    <xf numFmtId="0" fontId="2" fillId="3" borderId="0" xfId="0" applyFont="1" applyFill="1" applyAlignment="1">
      <alignment horizontal="center"/>
    </xf>
    <xf numFmtId="0" fontId="25" fillId="50" borderId="0" xfId="0" applyFont="1" applyFill="1" applyBorder="1" applyAlignment="1" applyProtection="1">
      <alignment vertical="center" wrapText="1"/>
      <protection locked="0"/>
    </xf>
    <xf numFmtId="0" fontId="2" fillId="3" borderId="0" xfId="0" applyFont="1" applyFill="1" applyAlignment="1">
      <alignment horizontal="center" vertical="center" wrapText="1"/>
    </xf>
    <xf numFmtId="0" fontId="2" fillId="50" borderId="0" xfId="0" applyFont="1" applyFill="1" applyAlignment="1">
      <alignment horizontal="center"/>
    </xf>
    <xf numFmtId="0" fontId="2" fillId="48" borderId="0" xfId="0" applyFont="1" applyFill="1" applyAlignment="1">
      <alignment wrapText="1"/>
    </xf>
    <xf numFmtId="3" fontId="2" fillId="48" borderId="0" xfId="0" applyNumberFormat="1" applyFont="1" applyFill="1" applyAlignment="1">
      <alignment wrapText="1"/>
    </xf>
    <xf numFmtId="0" fontId="2" fillId="50" borderId="0" xfId="0" applyFont="1" applyFill="1" applyAlignment="1">
      <alignment horizontal="center" wrapText="1"/>
    </xf>
    <xf numFmtId="3" fontId="2" fillId="50" borderId="0" xfId="0" applyNumberFormat="1" applyFont="1" applyFill="1" applyAlignment="1">
      <alignment wrapText="1"/>
    </xf>
    <xf numFmtId="0" fontId="2" fillId="48" borderId="0" xfId="0" applyFont="1" applyFill="1" applyAlignment="1">
      <alignment horizontal="center" wrapText="1"/>
    </xf>
    <xf numFmtId="0" fontId="2" fillId="48" borderId="0" xfId="0" applyFont="1" applyFill="1" applyAlignment="1">
      <alignment horizontal="center"/>
    </xf>
    <xf numFmtId="0" fontId="2" fillId="0" borderId="0" xfId="0" applyFont="1" applyAlignment="1">
      <alignment horizontal="center"/>
    </xf>
    <xf numFmtId="3" fontId="2" fillId="0" borderId="0" xfId="0" applyNumberFormat="1" applyFont="1" applyAlignment="1">
      <alignment/>
    </xf>
    <xf numFmtId="3" fontId="21" fillId="3" borderId="0" xfId="0" applyNumberFormat="1" applyFont="1" applyFill="1" applyBorder="1" applyAlignment="1">
      <alignment horizontal="center" vertical="center" wrapText="1"/>
    </xf>
    <xf numFmtId="0" fontId="53" fillId="50" borderId="0" xfId="0" applyFont="1" applyFill="1" applyAlignment="1">
      <alignment vertical="center" textRotation="90"/>
    </xf>
    <xf numFmtId="0" fontId="164" fillId="48" borderId="0" xfId="0" applyFont="1" applyFill="1" applyAlignment="1">
      <alignment/>
    </xf>
    <xf numFmtId="0" fontId="164" fillId="48" borderId="0" xfId="0" applyFont="1" applyFill="1" applyAlignment="1">
      <alignment wrapText="1"/>
    </xf>
    <xf numFmtId="0" fontId="164" fillId="48" borderId="0" xfId="0" applyFont="1" applyFill="1" applyAlignment="1">
      <alignment horizontal="center" vertical="center"/>
    </xf>
    <xf numFmtId="0" fontId="164" fillId="48" borderId="0" xfId="0" applyFont="1" applyFill="1" applyBorder="1" applyAlignment="1">
      <alignment/>
    </xf>
    <xf numFmtId="0" fontId="165" fillId="48" borderId="0" xfId="0" applyFont="1" applyFill="1" applyAlignment="1">
      <alignment/>
    </xf>
    <xf numFmtId="0" fontId="164" fillId="48" borderId="0" xfId="0" applyFont="1" applyFill="1" applyAlignment="1">
      <alignment/>
    </xf>
    <xf numFmtId="0" fontId="2" fillId="3" borderId="31" xfId="0" applyFont="1" applyFill="1" applyBorder="1" applyAlignment="1" applyProtection="1">
      <alignment vertical="center" wrapText="1"/>
      <protection locked="0"/>
    </xf>
    <xf numFmtId="0" fontId="2" fillId="3" borderId="31" xfId="0" applyFont="1" applyFill="1" applyBorder="1" applyAlignment="1">
      <alignment vertical="center"/>
    </xf>
    <xf numFmtId="0" fontId="2" fillId="3" borderId="31" xfId="0" applyFont="1" applyFill="1" applyBorder="1" applyAlignment="1">
      <alignment horizontal="center" vertical="center"/>
    </xf>
    <xf numFmtId="0" fontId="22" fillId="3" borderId="31" xfId="0" applyFont="1" applyFill="1" applyBorder="1" applyAlignment="1">
      <alignment horizontal="center" vertical="center"/>
    </xf>
    <xf numFmtId="0" fontId="2" fillId="3" borderId="31" xfId="0" applyFont="1" applyFill="1" applyBorder="1" applyAlignment="1">
      <alignment horizontal="right" vertical="center"/>
    </xf>
    <xf numFmtId="0" fontId="2" fillId="50" borderId="31" xfId="0" applyFont="1" applyFill="1" applyBorder="1" applyAlignment="1">
      <alignment horizontal="center" vertical="center"/>
    </xf>
    <xf numFmtId="0" fontId="2" fillId="50" borderId="31" xfId="0" applyFont="1" applyFill="1" applyBorder="1" applyAlignment="1">
      <alignment horizontal="right" vertical="center"/>
    </xf>
    <xf numFmtId="0" fontId="4" fillId="50" borderId="31" xfId="0" applyFont="1" applyFill="1" applyBorder="1" applyAlignment="1">
      <alignment horizontal="right" vertical="center" wrapText="1"/>
    </xf>
    <xf numFmtId="0" fontId="48" fillId="48" borderId="0" xfId="0" applyFont="1" applyFill="1" applyAlignment="1">
      <alignment vertical="center"/>
    </xf>
    <xf numFmtId="0" fontId="11" fillId="11" borderId="32" xfId="0" applyFont="1" applyFill="1" applyBorder="1" applyAlignment="1" applyProtection="1">
      <alignment horizontal="center" vertical="center"/>
      <protection locked="0"/>
    </xf>
    <xf numFmtId="0" fontId="39" fillId="48" borderId="0" xfId="0" applyFont="1" applyFill="1" applyAlignment="1">
      <alignment vertical="center"/>
    </xf>
    <xf numFmtId="0" fontId="2" fillId="3" borderId="0" xfId="0" applyFont="1" applyFill="1" applyBorder="1" applyAlignment="1">
      <alignment horizontal="left" vertical="center" wrapText="1"/>
    </xf>
    <xf numFmtId="0" fontId="2" fillId="0" borderId="0" xfId="0" applyFont="1" applyAlignment="1">
      <alignment horizontal="center"/>
    </xf>
    <xf numFmtId="0" fontId="9" fillId="3" borderId="0" xfId="0" applyFont="1" applyFill="1" applyAlignment="1">
      <alignment horizontal="left"/>
    </xf>
    <xf numFmtId="49" fontId="2" fillId="3" borderId="0" xfId="0" applyNumberFormat="1" applyFont="1" applyFill="1" applyBorder="1" applyAlignment="1">
      <alignment horizontal="left"/>
    </xf>
    <xf numFmtId="0" fontId="160" fillId="3" borderId="0" xfId="0" applyFont="1" applyFill="1" applyAlignment="1" applyProtection="1">
      <alignment horizontal="center" vertical="center"/>
      <protection/>
    </xf>
    <xf numFmtId="0" fontId="2" fillId="3" borderId="0" xfId="0" applyFont="1" applyFill="1" applyAlignment="1" applyProtection="1">
      <alignment horizontal="center" vertical="center"/>
      <protection/>
    </xf>
    <xf numFmtId="0" fontId="2" fillId="3" borderId="0" xfId="0" applyFont="1" applyFill="1" applyAlignment="1">
      <alignment horizontal="left" vertical="center" wrapText="1"/>
    </xf>
    <xf numFmtId="0" fontId="2" fillId="50" borderId="0" xfId="0" applyFont="1" applyFill="1" applyAlignment="1">
      <alignment horizontal="left" vertical="center" wrapText="1"/>
    </xf>
    <xf numFmtId="0" fontId="4" fillId="0" borderId="33" xfId="0" applyFont="1" applyBorder="1" applyAlignment="1">
      <alignment horizontal="center" vertical="center"/>
    </xf>
    <xf numFmtId="0" fontId="18" fillId="3" borderId="0" xfId="0" applyFont="1" applyFill="1" applyAlignment="1">
      <alignment horizontal="left"/>
    </xf>
    <xf numFmtId="0" fontId="30" fillId="3" borderId="0" xfId="0" applyFont="1" applyFill="1" applyBorder="1" applyAlignment="1">
      <alignment/>
    </xf>
    <xf numFmtId="0" fontId="30" fillId="3" borderId="0" xfId="0" applyFont="1" applyFill="1" applyBorder="1" applyAlignment="1">
      <alignment horizontal="right"/>
    </xf>
    <xf numFmtId="0" fontId="2" fillId="3" borderId="34" xfId="0" applyFont="1" applyFill="1" applyBorder="1" applyAlignment="1">
      <alignment/>
    </xf>
    <xf numFmtId="0" fontId="21" fillId="3" borderId="34" xfId="0" applyFont="1" applyFill="1" applyBorder="1" applyAlignment="1">
      <alignment/>
    </xf>
    <xf numFmtId="0" fontId="4" fillId="3" borderId="35" xfId="0" applyFont="1" applyFill="1" applyBorder="1" applyAlignment="1">
      <alignment horizontal="left" vertical="top"/>
    </xf>
    <xf numFmtId="0" fontId="2" fillId="3" borderId="24" xfId="0" applyFont="1" applyFill="1" applyBorder="1" applyAlignment="1" applyProtection="1">
      <alignment/>
      <protection locked="0"/>
    </xf>
    <xf numFmtId="0" fontId="31" fillId="3" borderId="0" xfId="0" applyFont="1" applyFill="1" applyBorder="1" applyAlignment="1" applyProtection="1">
      <alignment/>
      <protection locked="0"/>
    </xf>
    <xf numFmtId="0" fontId="22" fillId="50" borderId="0" xfId="0" applyFont="1" applyFill="1" applyBorder="1" applyAlignment="1">
      <alignment vertical="top"/>
    </xf>
    <xf numFmtId="0" fontId="2" fillId="3" borderId="36" xfId="0" applyFont="1" applyFill="1" applyBorder="1" applyAlignment="1">
      <alignment horizontal="center" vertical="center" wrapText="1"/>
    </xf>
    <xf numFmtId="4" fontId="30" fillId="3" borderId="2" xfId="0" applyNumberFormat="1" applyFont="1" applyFill="1" applyBorder="1" applyAlignment="1">
      <alignment horizontal="center" vertical="center" wrapText="1"/>
    </xf>
    <xf numFmtId="0" fontId="9" fillId="0" borderId="0" xfId="0" applyFont="1" applyAlignment="1">
      <alignment horizontal="left" vertical="center"/>
    </xf>
    <xf numFmtId="0" fontId="2" fillId="48" borderId="0" xfId="0" applyFont="1" applyFill="1" applyAlignment="1">
      <alignment horizontal="left" vertical="center"/>
    </xf>
    <xf numFmtId="0" fontId="9" fillId="48" borderId="0" xfId="0" applyFont="1" applyFill="1" applyAlignment="1">
      <alignment horizontal="left" vertical="center"/>
    </xf>
    <xf numFmtId="0" fontId="16" fillId="50" borderId="0" xfId="0" applyFont="1" applyFill="1" applyBorder="1" applyAlignment="1" applyProtection="1">
      <alignment vertical="center"/>
      <protection locked="0"/>
    </xf>
    <xf numFmtId="0" fontId="16" fillId="50" borderId="0" xfId="0" applyFont="1" applyFill="1" applyBorder="1" applyAlignment="1" applyProtection="1">
      <alignment horizontal="center" vertical="center"/>
      <protection locked="0"/>
    </xf>
    <xf numFmtId="0" fontId="25" fillId="50" borderId="0" xfId="0" applyFont="1" applyFill="1" applyBorder="1" applyAlignment="1" applyProtection="1">
      <alignment vertical="center"/>
      <protection locked="0"/>
    </xf>
    <xf numFmtId="0" fontId="2" fillId="11" borderId="2" xfId="0" applyFont="1" applyFill="1" applyBorder="1" applyAlignment="1" applyProtection="1">
      <alignment horizontal="center"/>
      <protection locked="0"/>
    </xf>
    <xf numFmtId="0" fontId="48" fillId="3" borderId="0" xfId="0" applyFont="1" applyFill="1" applyBorder="1" applyAlignment="1" applyProtection="1">
      <alignment horizontal="left" vertical="top" wrapText="1"/>
      <protection/>
    </xf>
    <xf numFmtId="0" fontId="164" fillId="48" borderId="0" xfId="0" applyFont="1" applyFill="1" applyAlignment="1" applyProtection="1">
      <alignment/>
      <protection/>
    </xf>
    <xf numFmtId="0" fontId="21" fillId="3" borderId="0" xfId="0" applyFont="1" applyFill="1" applyBorder="1" applyAlignment="1" applyProtection="1">
      <alignment vertical="top" wrapText="1"/>
      <protection/>
    </xf>
    <xf numFmtId="49" fontId="60" fillId="50" borderId="23" xfId="0" applyNumberFormat="1" applyFont="1" applyFill="1" applyBorder="1" applyAlignment="1" applyProtection="1">
      <alignment vertical="center" wrapText="1"/>
      <protection/>
    </xf>
    <xf numFmtId="0" fontId="2" fillId="3" borderId="0" xfId="0" applyFont="1" applyFill="1" applyBorder="1" applyAlignment="1" applyProtection="1">
      <alignment vertical="center" wrapText="1"/>
      <protection/>
    </xf>
    <xf numFmtId="0" fontId="2" fillId="3" borderId="0" xfId="0" applyFont="1" applyFill="1" applyBorder="1" applyAlignment="1" applyProtection="1">
      <alignment vertical="center"/>
      <protection/>
    </xf>
    <xf numFmtId="0" fontId="2" fillId="3" borderId="0" xfId="0" applyFont="1" applyFill="1" applyBorder="1" applyAlignment="1" applyProtection="1">
      <alignment horizontal="center" vertical="center"/>
      <protection/>
    </xf>
    <xf numFmtId="0" fontId="22" fillId="3" borderId="0" xfId="0" applyFont="1" applyFill="1" applyBorder="1" applyAlignment="1" applyProtection="1">
      <alignment horizontal="center" vertical="center"/>
      <protection/>
    </xf>
    <xf numFmtId="0" fontId="2" fillId="3" borderId="0" xfId="0" applyFont="1" applyFill="1" applyBorder="1" applyAlignment="1" applyProtection="1">
      <alignment horizontal="right" vertical="center"/>
      <protection/>
    </xf>
    <xf numFmtId="0" fontId="2" fillId="50" borderId="0" xfId="0" applyFont="1" applyFill="1" applyBorder="1" applyAlignment="1" applyProtection="1">
      <alignment horizontal="center" vertical="center"/>
      <protection/>
    </xf>
    <xf numFmtId="0" fontId="2" fillId="50" borderId="0" xfId="0" applyFont="1" applyFill="1" applyBorder="1" applyAlignment="1" applyProtection="1">
      <alignment horizontal="right" vertical="center"/>
      <protection/>
    </xf>
    <xf numFmtId="0" fontId="4" fillId="50" borderId="0" xfId="0" applyFont="1" applyFill="1" applyBorder="1" applyAlignment="1" applyProtection="1">
      <alignment horizontal="right" vertical="center" wrapText="1"/>
      <protection/>
    </xf>
    <xf numFmtId="0" fontId="2" fillId="50" borderId="0" xfId="0" applyFont="1" applyFill="1" applyAlignment="1" applyProtection="1">
      <alignment/>
      <protection/>
    </xf>
    <xf numFmtId="0" fontId="9" fillId="3" borderId="0" xfId="0" applyFont="1" applyFill="1" applyAlignment="1" applyProtection="1">
      <alignment/>
      <protection/>
    </xf>
    <xf numFmtId="0" fontId="16" fillId="50" borderId="0" xfId="0" applyFont="1" applyFill="1" applyBorder="1" applyAlignment="1" applyProtection="1">
      <alignment/>
      <protection/>
    </xf>
    <xf numFmtId="0" fontId="16" fillId="50" borderId="0" xfId="0" applyFont="1" applyFill="1" applyBorder="1" applyAlignment="1" applyProtection="1">
      <alignment horizontal="right" vertical="center" wrapText="1"/>
      <protection/>
    </xf>
    <xf numFmtId="0" fontId="16" fillId="50" borderId="0" xfId="0" applyFont="1" applyFill="1" applyBorder="1" applyAlignment="1" applyProtection="1">
      <alignment horizontal="right" vertical="center"/>
      <protection/>
    </xf>
    <xf numFmtId="0" fontId="9" fillId="3" borderId="0" xfId="0" applyFont="1" applyFill="1" applyBorder="1" applyAlignment="1" applyProtection="1">
      <alignment/>
      <protection/>
    </xf>
    <xf numFmtId="0" fontId="16" fillId="3" borderId="0" xfId="0" applyFont="1" applyFill="1" applyBorder="1" applyAlignment="1" applyProtection="1">
      <alignment vertical="center" wrapText="1"/>
      <protection/>
    </xf>
    <xf numFmtId="0" fontId="16" fillId="3" borderId="0" xfId="0" applyFont="1" applyFill="1" applyBorder="1" applyAlignment="1" applyProtection="1">
      <alignment vertical="center"/>
      <protection/>
    </xf>
    <xf numFmtId="0" fontId="16" fillId="3" borderId="0" xfId="0" applyFont="1" applyFill="1" applyBorder="1" applyAlignment="1" applyProtection="1">
      <alignment horizontal="center" vertical="center"/>
      <protection/>
    </xf>
    <xf numFmtId="0" fontId="9" fillId="3" borderId="0" xfId="0" applyFont="1" applyFill="1" applyBorder="1" applyAlignment="1" applyProtection="1">
      <alignment horizontal="center" vertical="center"/>
      <protection/>
    </xf>
    <xf numFmtId="0" fontId="2" fillId="3" borderId="0" xfId="0" applyFont="1" applyFill="1" applyAlignment="1" applyProtection="1">
      <alignment horizontal="center"/>
      <protection/>
    </xf>
    <xf numFmtId="0" fontId="9" fillId="3" borderId="0" xfId="0" applyFont="1" applyFill="1" applyBorder="1" applyAlignment="1" applyProtection="1">
      <alignment vertical="center"/>
      <protection/>
    </xf>
    <xf numFmtId="0" fontId="9" fillId="3" borderId="0" xfId="0" applyFont="1" applyFill="1" applyAlignment="1" applyProtection="1">
      <alignment/>
      <protection/>
    </xf>
    <xf numFmtId="0" fontId="2" fillId="3" borderId="0" xfId="0" applyFont="1" applyFill="1" applyBorder="1" applyAlignment="1" applyProtection="1">
      <alignment horizontal="left" vertical="center" wrapText="1"/>
      <protection/>
    </xf>
    <xf numFmtId="0" fontId="2" fillId="3" borderId="0" xfId="0" applyFont="1" applyFill="1" applyAlignment="1" applyProtection="1">
      <alignment horizontal="center" vertical="center" wrapText="1"/>
      <protection/>
    </xf>
    <xf numFmtId="0" fontId="2" fillId="50" borderId="0" xfId="0" applyFont="1" applyFill="1" applyAlignment="1" applyProtection="1">
      <alignment horizontal="center"/>
      <protection/>
    </xf>
    <xf numFmtId="0" fontId="2" fillId="3" borderId="31" xfId="0" applyFont="1" applyFill="1" applyBorder="1" applyAlignment="1" applyProtection="1">
      <alignment vertical="center" wrapText="1"/>
      <protection/>
    </xf>
    <xf numFmtId="0" fontId="2" fillId="3" borderId="31" xfId="0" applyFont="1" applyFill="1" applyBorder="1" applyAlignment="1" applyProtection="1">
      <alignment vertical="center"/>
      <protection/>
    </xf>
    <xf numFmtId="0" fontId="2" fillId="3" borderId="31" xfId="0" applyFont="1" applyFill="1" applyBorder="1" applyAlignment="1" applyProtection="1">
      <alignment horizontal="center" vertical="center"/>
      <protection/>
    </xf>
    <xf numFmtId="0" fontId="22" fillId="3" borderId="31" xfId="0" applyFont="1" applyFill="1" applyBorder="1" applyAlignment="1" applyProtection="1">
      <alignment horizontal="center" vertical="center"/>
      <protection/>
    </xf>
    <xf numFmtId="0" fontId="2" fillId="3" borderId="31" xfId="0" applyFont="1" applyFill="1" applyBorder="1" applyAlignment="1" applyProtection="1">
      <alignment horizontal="right" vertical="center"/>
      <protection/>
    </xf>
    <xf numFmtId="0" fontId="2" fillId="50" borderId="31" xfId="0" applyFont="1" applyFill="1" applyBorder="1" applyAlignment="1" applyProtection="1">
      <alignment horizontal="center" vertical="center"/>
      <protection/>
    </xf>
    <xf numFmtId="0" fontId="2" fillId="50" borderId="31" xfId="0" applyFont="1" applyFill="1" applyBorder="1" applyAlignment="1" applyProtection="1">
      <alignment horizontal="right" vertical="center"/>
      <protection/>
    </xf>
    <xf numFmtId="0" fontId="4" fillId="50" borderId="31" xfId="0" applyFont="1" applyFill="1" applyBorder="1" applyAlignment="1" applyProtection="1">
      <alignment horizontal="right" vertical="center" wrapText="1"/>
      <protection/>
    </xf>
    <xf numFmtId="0" fontId="2" fillId="48" borderId="0" xfId="0" applyFont="1" applyFill="1" applyAlignment="1" applyProtection="1">
      <alignment/>
      <protection/>
    </xf>
    <xf numFmtId="0" fontId="9" fillId="48" borderId="0" xfId="0" applyFont="1" applyFill="1" applyAlignment="1" applyProtection="1">
      <alignment/>
      <protection/>
    </xf>
    <xf numFmtId="0" fontId="9" fillId="0" borderId="0" xfId="0" applyFont="1" applyAlignment="1" applyProtection="1">
      <alignment/>
      <protection/>
    </xf>
    <xf numFmtId="0" fontId="164" fillId="48" borderId="0" xfId="0" applyFont="1" applyFill="1" applyAlignment="1" applyProtection="1">
      <alignment wrapText="1"/>
      <protection/>
    </xf>
    <xf numFmtId="0" fontId="2" fillId="48" borderId="0" xfId="0" applyFont="1" applyFill="1" applyAlignment="1" applyProtection="1">
      <alignment wrapText="1"/>
      <protection/>
    </xf>
    <xf numFmtId="0" fontId="2" fillId="0" borderId="0" xfId="0" applyFont="1" applyAlignment="1" applyProtection="1">
      <alignment wrapText="1"/>
      <protection/>
    </xf>
    <xf numFmtId="0" fontId="39" fillId="50" borderId="0" xfId="0" applyFont="1" applyFill="1" applyAlignment="1" applyProtection="1">
      <alignment horizontal="right" vertical="top"/>
      <protection/>
    </xf>
    <xf numFmtId="0" fontId="0" fillId="48" borderId="0" xfId="0" applyFill="1" applyAlignment="1" applyProtection="1">
      <alignment/>
      <protection/>
    </xf>
    <xf numFmtId="0" fontId="0" fillId="0" borderId="0" xfId="0" applyAlignment="1" applyProtection="1">
      <alignment/>
      <protection/>
    </xf>
    <xf numFmtId="0" fontId="21" fillId="50" borderId="0" xfId="0" applyFont="1" applyFill="1" applyBorder="1" applyAlignment="1" applyProtection="1">
      <alignment horizontal="right" vertical="center"/>
      <protection/>
    </xf>
    <xf numFmtId="0" fontId="21" fillId="3" borderId="0" xfId="0" applyFont="1" applyFill="1" applyBorder="1" applyAlignment="1" applyProtection="1">
      <alignment horizontal="right" vertical="center"/>
      <protection/>
    </xf>
    <xf numFmtId="0" fontId="2" fillId="50" borderId="0" xfId="0" applyFont="1" applyFill="1" applyBorder="1" applyAlignment="1" applyProtection="1">
      <alignment/>
      <protection/>
    </xf>
    <xf numFmtId="0" fontId="2" fillId="50" borderId="0" xfId="0" applyFont="1" applyFill="1" applyAlignment="1" applyProtection="1">
      <alignment horizontal="center" vertical="center"/>
      <protection/>
    </xf>
    <xf numFmtId="0" fontId="2" fillId="50" borderId="0" xfId="0" applyFont="1" applyFill="1" applyAlignment="1" applyProtection="1">
      <alignment/>
      <protection/>
    </xf>
    <xf numFmtId="4" fontId="21" fillId="50" borderId="0" xfId="0" applyNumberFormat="1" applyFont="1" applyFill="1" applyBorder="1" applyAlignment="1" applyProtection="1">
      <alignment horizontal="center" vertical="center"/>
      <protection/>
    </xf>
    <xf numFmtId="0" fontId="164" fillId="48" borderId="0" xfId="0" applyFont="1" applyFill="1" applyAlignment="1" applyProtection="1">
      <alignment horizontal="center" vertical="center"/>
      <protection/>
    </xf>
    <xf numFmtId="0" fontId="164" fillId="48" borderId="0" xfId="0" applyFont="1" applyFill="1" applyBorder="1" applyAlignment="1" applyProtection="1">
      <alignment/>
      <protection/>
    </xf>
    <xf numFmtId="0" fontId="2" fillId="48" borderId="0" xfId="0" applyFont="1" applyFill="1" applyBorder="1" applyAlignment="1" applyProtection="1">
      <alignment/>
      <protection/>
    </xf>
    <xf numFmtId="0" fontId="2" fillId="50" borderId="0" xfId="0" applyFont="1" applyFill="1" applyBorder="1" applyAlignment="1" applyProtection="1">
      <alignment/>
      <protection/>
    </xf>
    <xf numFmtId="4" fontId="30" fillId="0" borderId="32" xfId="0" applyNumberFormat="1" applyFont="1" applyFill="1" applyBorder="1" applyAlignment="1" applyProtection="1">
      <alignment horizontal="center" vertical="center" wrapText="1"/>
      <protection/>
    </xf>
    <xf numFmtId="0" fontId="164" fillId="48" borderId="0" xfId="0" applyFont="1" applyFill="1" applyAlignment="1" applyProtection="1">
      <alignment/>
      <protection/>
    </xf>
    <xf numFmtId="0" fontId="2" fillId="0" borderId="0" xfId="0" applyFont="1" applyAlignment="1" applyProtection="1">
      <alignment/>
      <protection/>
    </xf>
    <xf numFmtId="0" fontId="30" fillId="3" borderId="0" xfId="0" applyFont="1" applyFill="1" applyBorder="1" applyAlignment="1" applyProtection="1">
      <alignment horizontal="right" vertical="center"/>
      <protection/>
    </xf>
    <xf numFmtId="0" fontId="11" fillId="50" borderId="0" xfId="0" applyFont="1" applyFill="1" applyAlignment="1" applyProtection="1">
      <alignment horizontal="center" vertical="center"/>
      <protection/>
    </xf>
    <xf numFmtId="0" fontId="11" fillId="50" borderId="0" xfId="0" applyFont="1" applyFill="1" applyAlignment="1" applyProtection="1">
      <alignment/>
      <protection/>
    </xf>
    <xf numFmtId="4" fontId="30" fillId="3" borderId="0" xfId="0" applyNumberFormat="1" applyFont="1" applyFill="1" applyBorder="1" applyAlignment="1" applyProtection="1">
      <alignment horizontal="center" vertical="center"/>
      <protection/>
    </xf>
    <xf numFmtId="4" fontId="11" fillId="0" borderId="32" xfId="0" applyNumberFormat="1" applyFont="1" applyFill="1" applyBorder="1" applyAlignment="1" applyProtection="1">
      <alignment horizontal="center" vertical="center" wrapText="1"/>
      <protection/>
    </xf>
    <xf numFmtId="3" fontId="21" fillId="3" borderId="0" xfId="0" applyNumberFormat="1" applyFont="1" applyFill="1" applyBorder="1" applyAlignment="1" applyProtection="1">
      <alignment horizontal="center" vertical="center" wrapText="1"/>
      <protection/>
    </xf>
    <xf numFmtId="0" fontId="53" fillId="50" borderId="0" xfId="0" applyFont="1" applyFill="1" applyAlignment="1" applyProtection="1">
      <alignment vertical="center" textRotation="90"/>
      <protection/>
    </xf>
    <xf numFmtId="0" fontId="165" fillId="48" borderId="0" xfId="0" applyFont="1" applyFill="1" applyAlignment="1" applyProtection="1">
      <alignment/>
      <protection/>
    </xf>
    <xf numFmtId="0" fontId="18" fillId="3" borderId="0" xfId="0" applyFont="1" applyFill="1" applyAlignment="1" applyProtection="1">
      <alignment horizontal="left"/>
      <protection/>
    </xf>
    <xf numFmtId="0" fontId="9" fillId="3" borderId="0" xfId="0" applyFont="1" applyFill="1" applyAlignment="1" applyProtection="1">
      <alignment horizontal="left"/>
      <protection/>
    </xf>
    <xf numFmtId="0" fontId="18" fillId="3" borderId="0" xfId="0" applyFont="1" applyFill="1" applyAlignment="1" applyProtection="1">
      <alignment wrapText="1"/>
      <protection/>
    </xf>
    <xf numFmtId="0" fontId="2" fillId="50" borderId="0" xfId="0" applyFont="1" applyFill="1" applyAlignment="1" applyProtection="1">
      <alignment wrapText="1"/>
      <protection/>
    </xf>
    <xf numFmtId="0" fontId="2" fillId="50" borderId="0" xfId="0" applyFont="1" applyFill="1" applyAlignment="1" applyProtection="1">
      <alignment horizontal="center" wrapText="1"/>
      <protection/>
    </xf>
    <xf numFmtId="3" fontId="2" fillId="50" borderId="0" xfId="0" applyNumberFormat="1" applyFont="1" applyFill="1" applyAlignment="1" applyProtection="1">
      <alignment wrapText="1"/>
      <protection/>
    </xf>
    <xf numFmtId="0" fontId="2" fillId="48" borderId="0" xfId="0" applyFont="1" applyFill="1" applyAlignment="1" applyProtection="1">
      <alignment horizontal="center" wrapText="1"/>
      <protection/>
    </xf>
    <xf numFmtId="3" fontId="2" fillId="48" borderId="0" xfId="0" applyNumberFormat="1" applyFont="1" applyFill="1" applyAlignment="1" applyProtection="1">
      <alignment wrapText="1"/>
      <protection/>
    </xf>
    <xf numFmtId="3" fontId="2" fillId="48" borderId="0" xfId="0" applyNumberFormat="1" applyFont="1" applyFill="1" applyAlignment="1" applyProtection="1">
      <alignment/>
      <protection/>
    </xf>
    <xf numFmtId="0" fontId="2" fillId="0" borderId="0" xfId="0" applyFont="1" applyAlignment="1" applyProtection="1">
      <alignment horizontal="center"/>
      <protection/>
    </xf>
    <xf numFmtId="3" fontId="2" fillId="0" borderId="0" xfId="0" applyNumberFormat="1" applyFont="1" applyAlignment="1" applyProtection="1">
      <alignment/>
      <protection/>
    </xf>
    <xf numFmtId="0" fontId="2" fillId="3" borderId="23" xfId="0" applyFont="1" applyFill="1" applyBorder="1" applyAlignment="1" applyProtection="1">
      <alignment/>
      <protection/>
    </xf>
    <xf numFmtId="0" fontId="9" fillId="50" borderId="23" xfId="0" applyFont="1" applyFill="1" applyBorder="1" applyAlignment="1" applyProtection="1">
      <alignment vertical="center"/>
      <protection/>
    </xf>
    <xf numFmtId="0" fontId="48" fillId="48" borderId="0" xfId="0" applyFont="1" applyFill="1" applyAlignment="1" applyProtection="1">
      <alignment vertical="center"/>
      <protection/>
    </xf>
    <xf numFmtId="0" fontId="48" fillId="0" borderId="0" xfId="0" applyFont="1" applyAlignment="1" applyProtection="1">
      <alignment vertical="center"/>
      <protection/>
    </xf>
    <xf numFmtId="0" fontId="48" fillId="48" borderId="0" xfId="0" applyFont="1" applyFill="1" applyBorder="1" applyAlignment="1" applyProtection="1">
      <alignment vertical="center"/>
      <protection/>
    </xf>
    <xf numFmtId="0" fontId="48" fillId="48" borderId="0" xfId="0" applyFont="1" applyFill="1" applyBorder="1" applyAlignment="1" applyProtection="1">
      <alignment vertical="center" wrapText="1"/>
      <protection/>
    </xf>
    <xf numFmtId="0" fontId="48" fillId="48" borderId="0" xfId="0" applyFont="1" applyFill="1" applyAlignment="1" applyProtection="1">
      <alignment vertical="center" wrapText="1"/>
      <protection/>
    </xf>
    <xf numFmtId="0" fontId="48" fillId="0" borderId="0" xfId="0" applyFont="1" applyAlignment="1" applyProtection="1">
      <alignment vertical="center" wrapText="1"/>
      <protection/>
    </xf>
    <xf numFmtId="0" fontId="59" fillId="48" borderId="0" xfId="0" applyFont="1" applyFill="1" applyAlignment="1" applyProtection="1">
      <alignment/>
      <protection/>
    </xf>
    <xf numFmtId="0" fontId="59" fillId="0" borderId="0" xfId="0" applyFont="1" applyAlignment="1" applyProtection="1">
      <alignment/>
      <protection/>
    </xf>
    <xf numFmtId="4" fontId="21" fillId="3" borderId="0" xfId="0" applyNumberFormat="1" applyFont="1" applyFill="1" applyBorder="1" applyAlignment="1" applyProtection="1">
      <alignment horizontal="center" vertical="center"/>
      <protection/>
    </xf>
    <xf numFmtId="0" fontId="30" fillId="0" borderId="32" xfId="0" applyFont="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4" fontId="11" fillId="0" borderId="32" xfId="0" applyNumberFormat="1" applyFont="1" applyBorder="1" applyAlignment="1" applyProtection="1">
      <alignment horizontal="center" vertical="center"/>
      <protection/>
    </xf>
    <xf numFmtId="0" fontId="2" fillId="3" borderId="0" xfId="0" applyFont="1" applyFill="1" applyBorder="1" applyAlignment="1">
      <alignment horizontal="left"/>
    </xf>
    <xf numFmtId="0" fontId="2" fillId="11" borderId="37" xfId="0" applyFont="1" applyFill="1" applyBorder="1" applyAlignment="1" applyProtection="1">
      <alignment horizontal="left" vertical="center" wrapText="1"/>
      <protection locked="0"/>
    </xf>
    <xf numFmtId="0" fontId="17" fillId="11" borderId="38" xfId="69" applyFont="1" applyFill="1" applyBorder="1" applyAlignment="1" applyProtection="1">
      <alignment horizontal="left" vertical="center" wrapText="1"/>
      <protection locked="0"/>
    </xf>
    <xf numFmtId="0" fontId="2" fillId="11" borderId="38" xfId="0" applyFont="1" applyFill="1" applyBorder="1" applyAlignment="1" applyProtection="1">
      <alignment horizontal="left" vertical="center" wrapText="1"/>
      <protection locked="0"/>
    </xf>
    <xf numFmtId="0" fontId="2" fillId="50" borderId="0" xfId="0" applyFont="1" applyFill="1" applyBorder="1" applyAlignment="1">
      <alignment horizontal="left"/>
    </xf>
    <xf numFmtId="2" fontId="2" fillId="50" borderId="0" xfId="0" applyNumberFormat="1" applyFont="1" applyFill="1" applyBorder="1" applyAlignment="1">
      <alignment horizontal="left" vertical="center"/>
    </xf>
    <xf numFmtId="2" fontId="2" fillId="50" borderId="0" xfId="0" applyNumberFormat="1" applyFont="1" applyFill="1" applyBorder="1" applyAlignment="1">
      <alignment horizontal="center" vertical="center"/>
    </xf>
    <xf numFmtId="1" fontId="2" fillId="50" borderId="0" xfId="0" applyNumberFormat="1" applyFont="1" applyFill="1" applyBorder="1" applyAlignment="1" applyProtection="1">
      <alignment horizontal="center" vertical="center"/>
      <protection/>
    </xf>
    <xf numFmtId="0" fontId="18" fillId="50" borderId="0" xfId="0" applyFont="1" applyFill="1" applyBorder="1" applyAlignment="1">
      <alignment horizontal="left"/>
    </xf>
    <xf numFmtId="0" fontId="4" fillId="50" borderId="0" xfId="0" applyFont="1" applyFill="1" applyBorder="1" applyAlignment="1">
      <alignment horizontal="left"/>
    </xf>
    <xf numFmtId="2" fontId="4" fillId="50" borderId="0" xfId="0" applyNumberFormat="1" applyFont="1" applyFill="1" applyBorder="1" applyAlignment="1">
      <alignment horizontal="left" vertical="center"/>
    </xf>
    <xf numFmtId="2" fontId="4" fillId="50" borderId="0" xfId="0" applyNumberFormat="1" applyFont="1" applyFill="1" applyBorder="1" applyAlignment="1">
      <alignment horizontal="center" vertical="center"/>
    </xf>
    <xf numFmtId="1" fontId="4" fillId="50" borderId="0" xfId="0" applyNumberFormat="1" applyFont="1" applyFill="1" applyBorder="1" applyAlignment="1" applyProtection="1">
      <alignment horizontal="center" vertical="center"/>
      <protection/>
    </xf>
    <xf numFmtId="4" fontId="2" fillId="50" borderId="0" xfId="0" applyNumberFormat="1" applyFont="1" applyFill="1" applyBorder="1" applyAlignment="1">
      <alignment horizontal="center"/>
    </xf>
    <xf numFmtId="0" fontId="4" fillId="50" borderId="0" xfId="0" applyFont="1" applyFill="1" applyBorder="1" applyAlignment="1">
      <alignment/>
    </xf>
    <xf numFmtId="0" fontId="31" fillId="48" borderId="0" xfId="0" applyFont="1" applyFill="1" applyAlignment="1">
      <alignment horizontal="center"/>
    </xf>
    <xf numFmtId="0" fontId="23" fillId="48" borderId="0" xfId="0" applyFont="1" applyFill="1" applyBorder="1" applyAlignment="1">
      <alignment vertical="top" wrapText="1"/>
    </xf>
    <xf numFmtId="0" fontId="31" fillId="48" borderId="0" xfId="0" applyFont="1" applyFill="1" applyAlignment="1">
      <alignment/>
    </xf>
    <xf numFmtId="0" fontId="11" fillId="48" borderId="0" xfId="0" applyFont="1" applyFill="1" applyAlignment="1">
      <alignment/>
    </xf>
    <xf numFmtId="0" fontId="36" fillId="48" borderId="0" xfId="0" applyFont="1" applyFill="1" applyBorder="1" applyAlignment="1">
      <alignment/>
    </xf>
    <xf numFmtId="0" fontId="36" fillId="48" borderId="0" xfId="0" applyFont="1" applyFill="1" applyAlignment="1">
      <alignment/>
    </xf>
    <xf numFmtId="0" fontId="31" fillId="48" borderId="0" xfId="0" applyFont="1" applyFill="1" applyBorder="1" applyAlignment="1">
      <alignment/>
    </xf>
    <xf numFmtId="0" fontId="9" fillId="48" borderId="0" xfId="0" applyFont="1" applyFill="1" applyAlignment="1">
      <alignment vertical="top" wrapText="1"/>
    </xf>
    <xf numFmtId="0" fontId="9" fillId="48" borderId="0" xfId="0" applyFont="1" applyFill="1" applyAlignment="1">
      <alignment wrapText="1"/>
    </xf>
    <xf numFmtId="22" fontId="2" fillId="50" borderId="0" xfId="0" applyNumberFormat="1" applyFont="1" applyFill="1" applyAlignment="1" applyProtection="1">
      <alignment/>
      <protection/>
    </xf>
    <xf numFmtId="49" fontId="2" fillId="11" borderId="38" xfId="0" applyNumberFormat="1" applyFont="1" applyFill="1" applyBorder="1" applyAlignment="1" applyProtection="1">
      <alignment horizontal="left"/>
      <protection locked="0"/>
    </xf>
    <xf numFmtId="0" fontId="18" fillId="3" borderId="0" xfId="0" applyFont="1" applyFill="1" applyAlignment="1">
      <alignment/>
    </xf>
    <xf numFmtId="0" fontId="48" fillId="0" borderId="0" xfId="0" applyFont="1" applyAlignment="1" applyProtection="1">
      <alignment vertical="center"/>
      <protection/>
    </xf>
    <xf numFmtId="0" fontId="39" fillId="0" borderId="0" xfId="0" applyFont="1" applyAlignment="1">
      <alignment vertical="center"/>
    </xf>
    <xf numFmtId="49" fontId="2" fillId="3" borderId="36" xfId="0" applyNumberFormat="1" applyFont="1" applyFill="1" applyBorder="1" applyAlignment="1">
      <alignment horizontal="center" vertical="center" wrapText="1"/>
    </xf>
    <xf numFmtId="0" fontId="2" fillId="3" borderId="36" xfId="0" applyNumberFormat="1" applyFont="1" applyFill="1" applyBorder="1" applyAlignment="1">
      <alignment horizontal="center" vertical="center" wrapText="1"/>
    </xf>
    <xf numFmtId="0" fontId="164" fillId="48" borderId="0" xfId="0" applyFont="1" applyFill="1" applyAlignment="1" applyProtection="1">
      <alignment vertical="center" wrapText="1"/>
      <protection/>
    </xf>
    <xf numFmtId="0" fontId="2" fillId="48" borderId="0" xfId="0" applyFont="1" applyFill="1" applyAlignment="1" applyProtection="1">
      <alignment vertical="center" wrapText="1"/>
      <protection/>
    </xf>
    <xf numFmtId="0" fontId="2" fillId="0" borderId="0" xfId="0" applyFont="1" applyAlignment="1" applyProtection="1">
      <alignment vertical="center" wrapText="1"/>
      <protection/>
    </xf>
    <xf numFmtId="0" fontId="48" fillId="48" borderId="0" xfId="0" applyFont="1" applyFill="1" applyBorder="1" applyAlignment="1">
      <alignment horizontal="center" vertical="top"/>
    </xf>
    <xf numFmtId="0" fontId="9" fillId="48" borderId="0" xfId="0" applyFont="1" applyFill="1" applyAlignment="1">
      <alignment wrapText="1"/>
    </xf>
    <xf numFmtId="0" fontId="2" fillId="3" borderId="24" xfId="0" applyFont="1" applyFill="1" applyBorder="1" applyAlignment="1">
      <alignment/>
    </xf>
    <xf numFmtId="0" fontId="166" fillId="3" borderId="0" xfId="0" applyFont="1" applyFill="1" applyBorder="1" applyAlignment="1" applyProtection="1">
      <alignment vertical="top" wrapText="1"/>
      <protection/>
    </xf>
    <xf numFmtId="0" fontId="166" fillId="3" borderId="0" xfId="0" applyFont="1" applyFill="1" applyBorder="1" applyAlignment="1" applyProtection="1">
      <alignment vertical="top" wrapText="1"/>
      <protection/>
    </xf>
    <xf numFmtId="0" fontId="21" fillId="3" borderId="0" xfId="0" applyFont="1" applyFill="1" applyBorder="1" applyAlignment="1">
      <alignment/>
    </xf>
    <xf numFmtId="0" fontId="51" fillId="48" borderId="0" xfId="0" applyFont="1" applyFill="1" applyBorder="1" applyAlignment="1">
      <alignment horizontal="center" vertical="top" wrapText="1"/>
    </xf>
    <xf numFmtId="0" fontId="48" fillId="48" borderId="0" xfId="0" applyFont="1" applyFill="1" applyBorder="1" applyAlignment="1">
      <alignment horizontal="center" vertical="top"/>
    </xf>
    <xf numFmtId="0" fontId="18" fillId="3" borderId="0" xfId="0" applyFont="1" applyFill="1" applyAlignment="1">
      <alignment/>
    </xf>
    <xf numFmtId="4" fontId="167" fillId="0" borderId="2" xfId="0" applyNumberFormat="1" applyFont="1" applyFill="1" applyBorder="1" applyAlignment="1">
      <alignment horizontal="center" vertical="center" wrapText="1"/>
    </xf>
    <xf numFmtId="0" fontId="11" fillId="50" borderId="39" xfId="0" applyFont="1" applyFill="1" applyBorder="1" applyAlignment="1" applyProtection="1">
      <alignment vertical="center"/>
      <protection/>
    </xf>
    <xf numFmtId="0" fontId="2" fillId="3" borderId="39" xfId="0" applyFont="1" applyFill="1" applyBorder="1" applyAlignment="1" applyProtection="1">
      <alignment/>
      <protection/>
    </xf>
    <xf numFmtId="0" fontId="9" fillId="50" borderId="39" xfId="0" applyFont="1" applyFill="1" applyBorder="1" applyAlignment="1" applyProtection="1">
      <alignment vertical="center"/>
      <protection/>
    </xf>
    <xf numFmtId="49" fontId="60" fillId="50" borderId="39" xfId="0" applyNumberFormat="1" applyFont="1" applyFill="1" applyBorder="1" applyAlignment="1" applyProtection="1">
      <alignment vertical="center" wrapText="1"/>
      <protection/>
    </xf>
    <xf numFmtId="0" fontId="9" fillId="3" borderId="0" xfId="0" applyFont="1" applyFill="1" applyBorder="1" applyAlignment="1">
      <alignment horizontal="left" vertical="center" wrapText="1"/>
    </xf>
    <xf numFmtId="0" fontId="2" fillId="11" borderId="37" xfId="0" applyFont="1" applyFill="1" applyBorder="1" applyAlignment="1" applyProtection="1">
      <alignment horizontal="left" vertical="center" wrapText="1"/>
      <protection locked="0"/>
    </xf>
    <xf numFmtId="0" fontId="9" fillId="3" borderId="0" xfId="0" applyFont="1" applyFill="1" applyAlignment="1" applyProtection="1">
      <alignment horizontal="right"/>
      <protection/>
    </xf>
    <xf numFmtId="3" fontId="58" fillId="0" borderId="33" xfId="0" applyNumberFormat="1" applyFont="1" applyFill="1" applyBorder="1" applyAlignment="1">
      <alignment horizontal="center" vertical="top" wrapText="1"/>
    </xf>
    <xf numFmtId="0" fontId="48" fillId="0" borderId="33" xfId="0" applyFont="1" applyFill="1" applyBorder="1" applyAlignment="1" applyProtection="1">
      <alignment horizontal="center" vertical="center"/>
      <protection locked="0"/>
    </xf>
    <xf numFmtId="0" fontId="18" fillId="50" borderId="0" xfId="0" applyFont="1" applyFill="1" applyAlignment="1">
      <alignment wrapText="1"/>
    </xf>
    <xf numFmtId="3" fontId="58" fillId="0" borderId="33" xfId="0" applyNumberFormat="1" applyFont="1" applyFill="1" applyBorder="1" applyAlignment="1">
      <alignment horizontal="center" vertical="center" wrapText="1"/>
    </xf>
    <xf numFmtId="0" fontId="18" fillId="3" borderId="40" xfId="0" applyFont="1" applyFill="1" applyBorder="1" applyAlignment="1">
      <alignment/>
    </xf>
    <xf numFmtId="0" fontId="31" fillId="3" borderId="34" xfId="0" applyFont="1" applyFill="1" applyBorder="1" applyAlignment="1">
      <alignment/>
    </xf>
    <xf numFmtId="0" fontId="31" fillId="3" borderId="41" xfId="0" applyFont="1" applyFill="1" applyBorder="1" applyAlignment="1">
      <alignment/>
    </xf>
    <xf numFmtId="0" fontId="48" fillId="48" borderId="0" xfId="0" applyFont="1" applyFill="1" applyAlignment="1" applyProtection="1">
      <alignment vertical="center"/>
      <protection/>
    </xf>
    <xf numFmtId="0" fontId="2" fillId="50" borderId="39" xfId="0" applyFont="1" applyFill="1" applyBorder="1" applyAlignment="1" applyProtection="1">
      <alignment vertical="center"/>
      <protection/>
    </xf>
    <xf numFmtId="4" fontId="11" fillId="0" borderId="2" xfId="0" applyNumberFormat="1" applyFont="1" applyFill="1" applyBorder="1" applyAlignment="1">
      <alignment horizontal="center" vertical="center" wrapText="1"/>
    </xf>
    <xf numFmtId="49" fontId="2" fillId="11" borderId="37" xfId="0" applyNumberFormat="1" applyFont="1" applyFill="1" applyBorder="1" applyAlignment="1" applyProtection="1">
      <alignment horizontal="left"/>
      <protection locked="0"/>
    </xf>
    <xf numFmtId="49" fontId="2" fillId="11" borderId="38" xfId="0" applyNumberFormat="1" applyFont="1" applyFill="1" applyBorder="1" applyAlignment="1" applyProtection="1">
      <alignment/>
      <protection locked="0"/>
    </xf>
    <xf numFmtId="2" fontId="2" fillId="3" borderId="36" xfId="0" applyNumberFormat="1" applyFont="1" applyFill="1" applyBorder="1" applyAlignment="1">
      <alignment horizontal="center" vertical="center" wrapText="1"/>
    </xf>
    <xf numFmtId="0" fontId="16" fillId="50" borderId="0" xfId="69" applyNumberFormat="1" applyFont="1" applyFill="1" applyBorder="1" applyAlignment="1" applyProtection="1">
      <alignment/>
      <protection/>
    </xf>
    <xf numFmtId="0" fontId="21" fillId="11" borderId="42" xfId="0" applyFont="1" applyFill="1" applyBorder="1" applyAlignment="1" applyProtection="1">
      <alignment horizontal="center" wrapText="1"/>
      <protection locked="0"/>
    </xf>
    <xf numFmtId="0" fontId="2" fillId="0" borderId="23" xfId="0" applyFont="1" applyBorder="1" applyAlignment="1">
      <alignment/>
    </xf>
    <xf numFmtId="0" fontId="2" fillId="50" borderId="23" xfId="0" applyFont="1" applyFill="1" applyBorder="1" applyAlignment="1">
      <alignment/>
    </xf>
    <xf numFmtId="0" fontId="2" fillId="3" borderId="23" xfId="0" applyFont="1" applyFill="1" applyBorder="1" applyAlignment="1">
      <alignment/>
    </xf>
    <xf numFmtId="0" fontId="168" fillId="3" borderId="23" xfId="0" applyFont="1" applyFill="1" applyBorder="1" applyAlignment="1">
      <alignment horizontal="right"/>
    </xf>
    <xf numFmtId="0" fontId="21" fillId="3" borderId="0" xfId="0" applyFont="1" applyFill="1" applyBorder="1" applyAlignment="1">
      <alignment vertical="center"/>
    </xf>
    <xf numFmtId="0" fontId="18" fillId="49" borderId="32" xfId="0" applyFont="1" applyFill="1" applyBorder="1" applyAlignment="1">
      <alignment horizontal="center" vertical="center" wrapText="1"/>
    </xf>
    <xf numFmtId="2" fontId="11" fillId="3" borderId="32" xfId="0" applyNumberFormat="1" applyFont="1" applyFill="1" applyBorder="1" applyAlignment="1" quotePrefix="1">
      <alignment horizontal="center" vertical="center"/>
    </xf>
    <xf numFmtId="2" fontId="30" fillId="3" borderId="32" xfId="0" applyNumberFormat="1" applyFont="1" applyFill="1" applyBorder="1" applyAlignment="1">
      <alignment horizontal="center" vertical="center"/>
    </xf>
    <xf numFmtId="4" fontId="30" fillId="3" borderId="32" xfId="0" applyNumberFormat="1" applyFont="1" applyFill="1" applyBorder="1" applyAlignment="1">
      <alignment horizontal="center" vertical="center"/>
    </xf>
    <xf numFmtId="0" fontId="52" fillId="50" borderId="0" xfId="0" applyFont="1" applyFill="1" applyAlignment="1">
      <alignment vertical="center" textRotation="90"/>
    </xf>
    <xf numFmtId="0" fontId="54" fillId="50" borderId="0" xfId="0" applyFont="1" applyFill="1" applyAlignment="1">
      <alignment vertical="center" textRotation="90"/>
    </xf>
    <xf numFmtId="4" fontId="48" fillId="0" borderId="32" xfId="0" applyNumberFormat="1" applyFont="1" applyFill="1" applyBorder="1" applyAlignment="1">
      <alignment horizontal="center" vertical="center"/>
    </xf>
    <xf numFmtId="0" fontId="9" fillId="50" borderId="3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58" fillId="48" borderId="32" xfId="0" applyFont="1" applyFill="1" applyBorder="1" applyAlignment="1" applyProtection="1">
      <alignment horizontal="center" vertical="center" wrapText="1"/>
      <protection/>
    </xf>
    <xf numFmtId="0" fontId="58" fillId="48" borderId="32" xfId="0" applyFont="1" applyFill="1" applyBorder="1" applyAlignment="1" applyProtection="1">
      <alignment horizontal="center" vertical="center" wrapText="1"/>
      <protection/>
    </xf>
    <xf numFmtId="3" fontId="58" fillId="48" borderId="32" xfId="0" applyNumberFormat="1" applyFont="1" applyFill="1" applyBorder="1" applyAlignment="1" applyProtection="1">
      <alignment horizontal="center" vertical="center" wrapText="1"/>
      <protection/>
    </xf>
    <xf numFmtId="3" fontId="11" fillId="0" borderId="32" xfId="0" applyNumberFormat="1" applyFont="1" applyFill="1" applyBorder="1" applyAlignment="1" applyProtection="1">
      <alignment horizontal="center" vertical="center" wrapText="1"/>
      <protection/>
    </xf>
    <xf numFmtId="4" fontId="11" fillId="0" borderId="32" xfId="0" applyNumberFormat="1" applyFont="1" applyFill="1" applyBorder="1" applyAlignment="1" applyProtection="1">
      <alignment horizontal="center" vertical="center" wrapText="1"/>
      <protection/>
    </xf>
    <xf numFmtId="0" fontId="2" fillId="50" borderId="0" xfId="0" applyFont="1" applyFill="1" applyBorder="1" applyAlignment="1" applyProtection="1">
      <alignment horizontal="center" vertical="center" wrapText="1"/>
      <protection/>
    </xf>
    <xf numFmtId="0" fontId="2" fillId="50" borderId="0" xfId="0" applyFont="1" applyFill="1" applyBorder="1" applyAlignment="1" applyProtection="1">
      <alignment horizontal="left" vertical="top" wrapText="1"/>
      <protection/>
    </xf>
    <xf numFmtId="0" fontId="2" fillId="50" borderId="0" xfId="0" applyFont="1" applyFill="1" applyBorder="1" applyAlignment="1" applyProtection="1">
      <alignment horizontal="center" vertical="top" wrapText="1"/>
      <protection/>
    </xf>
    <xf numFmtId="3" fontId="11" fillId="50" borderId="0" xfId="0" applyNumberFormat="1" applyFont="1" applyFill="1" applyBorder="1" applyAlignment="1" applyProtection="1">
      <alignment horizontal="center" vertical="center" wrapText="1"/>
      <protection/>
    </xf>
    <xf numFmtId="0" fontId="11" fillId="50" borderId="0" xfId="0" applyFont="1" applyFill="1" applyBorder="1" applyAlignment="1" applyProtection="1">
      <alignment horizontal="center" vertical="center" wrapText="1"/>
      <protection locked="0"/>
    </xf>
    <xf numFmtId="4" fontId="11" fillId="50" borderId="0" xfId="0" applyNumberFormat="1" applyFont="1" applyFill="1" applyBorder="1" applyAlignment="1" applyProtection="1">
      <alignment horizontal="center" vertical="center" wrapText="1"/>
      <protection/>
    </xf>
    <xf numFmtId="4" fontId="30" fillId="0" borderId="32" xfId="0" applyNumberFormat="1" applyFont="1" applyBorder="1" applyAlignment="1" applyProtection="1">
      <alignment horizontal="center" vertical="center"/>
      <protection/>
    </xf>
    <xf numFmtId="0" fontId="58" fillId="48" borderId="32" xfId="0" applyFont="1" applyFill="1" applyBorder="1" applyAlignment="1" applyProtection="1">
      <alignment horizontal="center" vertical="center" wrapText="1"/>
      <protection/>
    </xf>
    <xf numFmtId="3" fontId="58" fillId="48" borderId="32" xfId="0" applyNumberFormat="1" applyFont="1" applyFill="1" applyBorder="1" applyAlignment="1" applyProtection="1">
      <alignment horizontal="center" vertical="center" wrapText="1"/>
      <protection/>
    </xf>
    <xf numFmtId="0" fontId="30" fillId="0" borderId="32" xfId="0" applyFont="1" applyFill="1" applyBorder="1" applyAlignment="1" applyProtection="1">
      <alignment horizontal="center" vertical="center" wrapText="1"/>
      <protection/>
    </xf>
    <xf numFmtId="0" fontId="11" fillId="11" borderId="32" xfId="0" applyFont="1" applyFill="1" applyBorder="1" applyAlignment="1" applyProtection="1">
      <alignment horizontal="center" vertical="center"/>
      <protection locked="0"/>
    </xf>
    <xf numFmtId="4" fontId="11" fillId="0" borderId="32" xfId="0" applyNumberFormat="1" applyFont="1" applyBorder="1" applyAlignment="1" applyProtection="1">
      <alignment horizontal="center" vertical="center"/>
      <protection/>
    </xf>
    <xf numFmtId="0" fontId="11" fillId="0" borderId="32" xfId="0" applyFont="1" applyFill="1" applyBorder="1" applyAlignment="1" applyProtection="1">
      <alignment horizontal="center" vertical="center" wrapText="1"/>
      <protection/>
    </xf>
    <xf numFmtId="49" fontId="11" fillId="0" borderId="32" xfId="0" applyNumberFormat="1" applyFont="1" applyFill="1" applyBorder="1" applyAlignment="1" applyProtection="1">
      <alignment horizontal="center" vertical="center" wrapText="1"/>
      <protection/>
    </xf>
    <xf numFmtId="0" fontId="11" fillId="0" borderId="32" xfId="0" applyFont="1" applyFill="1" applyBorder="1" applyAlignment="1" applyProtection="1" quotePrefix="1">
      <alignment horizontal="center" vertical="center"/>
      <protection/>
    </xf>
    <xf numFmtId="0" fontId="18" fillId="19" borderId="32" xfId="0" applyFont="1" applyFill="1" applyBorder="1" applyAlignment="1">
      <alignment horizontal="center" vertical="center" wrapText="1"/>
    </xf>
    <xf numFmtId="0" fontId="2" fillId="3" borderId="24" xfId="0" applyFont="1" applyFill="1" applyBorder="1" applyAlignment="1" applyProtection="1">
      <alignment/>
      <protection/>
    </xf>
    <xf numFmtId="0" fontId="2" fillId="3" borderId="0" xfId="0" applyFont="1" applyFill="1" applyBorder="1" applyAlignment="1" applyProtection="1">
      <alignment/>
      <protection/>
    </xf>
    <xf numFmtId="0" fontId="2" fillId="3" borderId="25" xfId="0" applyFont="1" applyFill="1" applyBorder="1" applyAlignment="1" applyProtection="1">
      <alignment/>
      <protection/>
    </xf>
    <xf numFmtId="0" fontId="2" fillId="3" borderId="23" xfId="0" applyFont="1" applyFill="1" applyBorder="1" applyAlignment="1" applyProtection="1">
      <alignment horizontal="left"/>
      <protection locked="0"/>
    </xf>
    <xf numFmtId="0" fontId="19" fillId="48" borderId="0" xfId="0" applyFont="1" applyFill="1" applyAlignment="1">
      <alignment wrapText="1"/>
    </xf>
    <xf numFmtId="0" fontId="9" fillId="3" borderId="0" xfId="0" applyFont="1" applyFill="1" applyBorder="1" applyAlignment="1">
      <alignment horizontal="left" vertical="center" wrapText="1"/>
    </xf>
    <xf numFmtId="0" fontId="11" fillId="50" borderId="32" xfId="0" applyFont="1" applyFill="1" applyBorder="1" applyAlignment="1" applyProtection="1">
      <alignment horizontal="center" vertical="center"/>
      <protection/>
    </xf>
    <xf numFmtId="0" fontId="2" fillId="3" borderId="0" xfId="0" applyFont="1" applyFill="1" applyBorder="1" applyAlignment="1">
      <alignment horizontal="right" vertical="center" wrapText="1"/>
    </xf>
    <xf numFmtId="0" fontId="2" fillId="3" borderId="0" xfId="0" applyFont="1" applyFill="1" applyBorder="1" applyAlignment="1">
      <alignment horizontal="left" vertical="center" wrapText="1"/>
    </xf>
    <xf numFmtId="0" fontId="2" fillId="0" borderId="26" xfId="0" applyFont="1" applyBorder="1" applyAlignment="1">
      <alignment/>
    </xf>
    <xf numFmtId="0" fontId="103" fillId="48" borderId="32" xfId="0" applyFont="1" applyFill="1" applyBorder="1" applyAlignment="1" applyProtection="1">
      <alignment horizontal="center" vertical="center" wrapText="1"/>
      <protection/>
    </xf>
    <xf numFmtId="3" fontId="103" fillId="48" borderId="32" xfId="0" applyNumberFormat="1" applyFont="1" applyFill="1" applyBorder="1" applyAlignment="1" applyProtection="1">
      <alignment horizontal="center" vertical="center" wrapText="1"/>
      <protection/>
    </xf>
    <xf numFmtId="0" fontId="11" fillId="0" borderId="32" xfId="0" applyFont="1" applyBorder="1" applyAlignment="1" applyProtection="1">
      <alignment horizontal="center" vertical="center" wrapText="1"/>
      <protection/>
    </xf>
    <xf numFmtId="0" fontId="11" fillId="0" borderId="32" xfId="0" applyFont="1" applyBorder="1" applyAlignment="1" applyProtection="1">
      <alignment horizontal="center" vertical="top" wrapText="1"/>
      <protection/>
    </xf>
    <xf numFmtId="0" fontId="104" fillId="50" borderId="0" xfId="0" applyFont="1" applyFill="1" applyAlignment="1" applyProtection="1">
      <alignment vertical="center" textRotation="90"/>
      <protection/>
    </xf>
    <xf numFmtId="0" fontId="4" fillId="3" borderId="0" xfId="0" applyFont="1" applyFill="1" applyAlignment="1" applyProtection="1">
      <alignment horizontal="left"/>
      <protection/>
    </xf>
    <xf numFmtId="0" fontId="2" fillId="3" borderId="0" xfId="0" applyFont="1" applyFill="1" applyAlignment="1" applyProtection="1">
      <alignment horizontal="left"/>
      <protection/>
    </xf>
    <xf numFmtId="0" fontId="4" fillId="3" borderId="0" xfId="0" applyFont="1" applyFill="1" applyAlignment="1" applyProtection="1">
      <alignment wrapText="1"/>
      <protection/>
    </xf>
    <xf numFmtId="0" fontId="19" fillId="50" borderId="0" xfId="0" applyFont="1" applyFill="1" applyBorder="1" applyAlignment="1" applyProtection="1">
      <alignment/>
      <protection/>
    </xf>
    <xf numFmtId="0" fontId="19" fillId="50" borderId="0" xfId="0" applyFont="1" applyFill="1" applyBorder="1" applyAlignment="1" applyProtection="1">
      <alignment horizontal="right" vertical="center" wrapText="1"/>
      <protection/>
    </xf>
    <xf numFmtId="0" fontId="19" fillId="50" borderId="0" xfId="0" applyFont="1" applyFill="1" applyBorder="1" applyAlignment="1" applyProtection="1">
      <alignment horizontal="right" vertical="center"/>
      <protection/>
    </xf>
    <xf numFmtId="0" fontId="2" fillId="3" borderId="0"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19" fillId="3" borderId="0" xfId="0" applyFont="1" applyFill="1" applyBorder="1" applyAlignment="1" applyProtection="1">
      <alignment vertical="center" wrapText="1"/>
      <protection/>
    </xf>
    <xf numFmtId="0" fontId="19" fillId="3" borderId="0" xfId="0" applyFont="1" applyFill="1" applyBorder="1" applyAlignment="1" applyProtection="1">
      <alignment vertical="center"/>
      <protection/>
    </xf>
    <xf numFmtId="0" fontId="19" fillId="3" borderId="0" xfId="0" applyFont="1" applyFill="1" applyBorder="1" applyAlignment="1" applyProtection="1">
      <alignment horizontal="center" vertical="center"/>
      <protection/>
    </xf>
    <xf numFmtId="0" fontId="4" fillId="50" borderId="0" xfId="0" applyFont="1" applyFill="1" applyBorder="1" applyAlignment="1" applyProtection="1">
      <alignment horizontal="center" vertical="top"/>
      <protection/>
    </xf>
    <xf numFmtId="0" fontId="19" fillId="50" borderId="0" xfId="0" applyFont="1" applyFill="1" applyBorder="1" applyAlignment="1" applyProtection="1">
      <alignment vertical="center" wrapText="1"/>
      <protection/>
    </xf>
    <xf numFmtId="0" fontId="2" fillId="3" borderId="0" xfId="0" applyFont="1" applyFill="1" applyAlignment="1" applyProtection="1">
      <alignment wrapText="1"/>
      <protection/>
    </xf>
    <xf numFmtId="0" fontId="19" fillId="50" borderId="0" xfId="0" applyFont="1" applyFill="1" applyBorder="1" applyAlignment="1" applyProtection="1">
      <alignment vertical="center"/>
      <protection/>
    </xf>
    <xf numFmtId="0" fontId="19" fillId="50" borderId="0" xfId="0" applyFont="1" applyFill="1" applyBorder="1" applyAlignment="1" applyProtection="1">
      <alignment horizontal="center" vertical="center"/>
      <protection/>
    </xf>
    <xf numFmtId="0" fontId="4" fillId="50" borderId="0" xfId="0" applyFont="1" applyFill="1" applyBorder="1" applyAlignment="1" applyProtection="1">
      <alignment vertical="top"/>
      <protection/>
    </xf>
    <xf numFmtId="0" fontId="2" fillId="3" borderId="0" xfId="0" applyFont="1" applyFill="1" applyAlignment="1" applyProtection="1">
      <alignment/>
      <protection/>
    </xf>
    <xf numFmtId="0" fontId="160" fillId="50" borderId="0" xfId="0" applyFont="1" applyFill="1" applyAlignment="1" applyProtection="1">
      <alignment/>
      <protection/>
    </xf>
    <xf numFmtId="0" fontId="164" fillId="49" borderId="0" xfId="0" applyFont="1" applyFill="1" applyAlignment="1">
      <alignment/>
    </xf>
    <xf numFmtId="0" fontId="2" fillId="49" borderId="0" xfId="0" applyFont="1" applyFill="1" applyAlignment="1">
      <alignment/>
    </xf>
    <xf numFmtId="0" fontId="9" fillId="49" borderId="0" xfId="0" applyFont="1" applyFill="1" applyAlignment="1">
      <alignment/>
    </xf>
    <xf numFmtId="0" fontId="48" fillId="49" borderId="0" xfId="0" applyFont="1" applyFill="1" applyAlignment="1">
      <alignment vertical="center"/>
    </xf>
    <xf numFmtId="0" fontId="39" fillId="49" borderId="0" xfId="0" applyFont="1" applyFill="1" applyAlignment="1">
      <alignment vertical="center"/>
    </xf>
    <xf numFmtId="0" fontId="164" fillId="49" borderId="0" xfId="0" applyFont="1" applyFill="1" applyAlignment="1">
      <alignment wrapText="1"/>
    </xf>
    <xf numFmtId="0" fontId="2" fillId="49" borderId="0" xfId="0" applyFont="1" applyFill="1" applyAlignment="1">
      <alignment wrapText="1"/>
    </xf>
    <xf numFmtId="0" fontId="165" fillId="49" borderId="0" xfId="0" applyFont="1" applyFill="1" applyAlignment="1">
      <alignment/>
    </xf>
    <xf numFmtId="0" fontId="2" fillId="50" borderId="0" xfId="0" applyFont="1" applyFill="1" applyAlignment="1">
      <alignment/>
    </xf>
    <xf numFmtId="0" fontId="9" fillId="50" borderId="0" xfId="0" applyFont="1" applyFill="1" applyAlignment="1">
      <alignment/>
    </xf>
    <xf numFmtId="0" fontId="48" fillId="50" borderId="0" xfId="0" applyFont="1" applyFill="1" applyAlignment="1">
      <alignment vertical="center"/>
    </xf>
    <xf numFmtId="0" fontId="40" fillId="50" borderId="0" xfId="0" applyFont="1" applyFill="1" applyAlignment="1">
      <alignment vertical="center"/>
    </xf>
    <xf numFmtId="0" fontId="39" fillId="50" borderId="0" xfId="0" applyFont="1" applyFill="1" applyAlignment="1">
      <alignment vertical="center"/>
    </xf>
    <xf numFmtId="0" fontId="21" fillId="3" borderId="34" xfId="0" applyFont="1" applyFill="1" applyBorder="1" applyAlignment="1">
      <alignment/>
    </xf>
    <xf numFmtId="0" fontId="21" fillId="3" borderId="0" xfId="0" applyFont="1" applyFill="1" applyAlignment="1">
      <alignment/>
    </xf>
    <xf numFmtId="0" fontId="4" fillId="3" borderId="0" xfId="0" applyFont="1" applyFill="1" applyBorder="1" applyAlignment="1">
      <alignment/>
    </xf>
    <xf numFmtId="0" fontId="21" fillId="3" borderId="0" xfId="0" applyFont="1" applyFill="1" applyBorder="1" applyAlignment="1">
      <alignment/>
    </xf>
    <xf numFmtId="0" fontId="9" fillId="50" borderId="43" xfId="0" applyFont="1" applyFill="1" applyBorder="1" applyAlignment="1">
      <alignment horizontal="center" vertical="center" wrapText="1"/>
    </xf>
    <xf numFmtId="0" fontId="2" fillId="50" borderId="43" xfId="0" applyFont="1" applyFill="1" applyBorder="1" applyAlignment="1">
      <alignment horizontal="center" vertical="center" wrapText="1"/>
    </xf>
    <xf numFmtId="0" fontId="2" fillId="50" borderId="26" xfId="0" applyFont="1" applyFill="1" applyBorder="1" applyAlignment="1">
      <alignment/>
    </xf>
    <xf numFmtId="0" fontId="9" fillId="3" borderId="0" xfId="0" applyFont="1" applyFill="1" applyAlignment="1">
      <alignment horizontal="left"/>
    </xf>
    <xf numFmtId="0" fontId="9" fillId="3" borderId="0" xfId="0" applyFont="1" applyFill="1" applyBorder="1" applyAlignment="1">
      <alignment horizontal="left" vertical="center" wrapText="1"/>
    </xf>
    <xf numFmtId="0" fontId="9" fillId="48" borderId="0" xfId="0" applyFont="1" applyFill="1" applyAlignment="1">
      <alignment vertical="top" wrapText="1"/>
    </xf>
    <xf numFmtId="0" fontId="9" fillId="48" borderId="0" xfId="0" applyFont="1" applyFill="1" applyAlignment="1">
      <alignment wrapText="1"/>
    </xf>
    <xf numFmtId="0" fontId="9" fillId="3" borderId="23" xfId="0" applyFont="1" applyFill="1" applyBorder="1" applyAlignment="1">
      <alignment horizontal="left" vertical="center" wrapText="1"/>
    </xf>
    <xf numFmtId="0" fontId="9" fillId="50" borderId="32" xfId="0" applyFont="1" applyFill="1" applyBorder="1" applyAlignment="1">
      <alignment horizontal="center" vertical="center" wrapText="1"/>
    </xf>
    <xf numFmtId="0" fontId="18" fillId="19" borderId="32" xfId="0" applyFont="1" applyFill="1" applyBorder="1" applyAlignment="1">
      <alignment horizontal="center" vertical="center" wrapText="1"/>
    </xf>
    <xf numFmtId="0" fontId="18" fillId="3" borderId="0" xfId="0" applyFont="1" applyFill="1" applyAlignment="1">
      <alignment vertical="top"/>
    </xf>
    <xf numFmtId="0" fontId="2" fillId="3" borderId="32" xfId="0" applyFont="1" applyFill="1" applyBorder="1" applyAlignment="1">
      <alignment horizontal="center" vertical="center" wrapText="1"/>
    </xf>
    <xf numFmtId="0" fontId="9" fillId="3" borderId="32" xfId="0" applyFont="1" applyFill="1" applyBorder="1" applyAlignment="1">
      <alignment horizontal="center" vertical="center" wrapText="1"/>
    </xf>
    <xf numFmtId="4" fontId="48" fillId="0" borderId="44" xfId="0" applyNumberFormat="1" applyFont="1" applyFill="1" applyBorder="1" applyAlignment="1">
      <alignment horizontal="center" vertical="center"/>
    </xf>
    <xf numFmtId="0" fontId="4" fillId="3" borderId="0" xfId="0" applyFont="1" applyFill="1" applyAlignment="1">
      <alignment horizontal="left" vertical="top" wrapText="1"/>
    </xf>
    <xf numFmtId="0" fontId="21" fillId="3" borderId="0" xfId="0" applyFont="1" applyFill="1" applyAlignment="1">
      <alignment horizontal="left" vertical="top" wrapText="1"/>
    </xf>
    <xf numFmtId="0" fontId="21" fillId="3" borderId="0" xfId="0" applyFont="1" applyFill="1" applyBorder="1" applyAlignment="1">
      <alignment horizontal="left" vertical="top" wrapText="1"/>
    </xf>
    <xf numFmtId="0" fontId="2" fillId="3" borderId="23" xfId="0" applyFont="1" applyFill="1" applyBorder="1" applyAlignment="1">
      <alignment horizontal="left" vertical="top" wrapText="1"/>
    </xf>
    <xf numFmtId="0" fontId="2" fillId="3" borderId="0" xfId="0" applyFont="1" applyFill="1" applyAlignment="1" applyProtection="1">
      <alignment horizontal="right" wrapText="1"/>
      <protection locked="0"/>
    </xf>
    <xf numFmtId="0" fontId="2" fillId="3" borderId="0" xfId="0" applyFont="1" applyFill="1" applyAlignment="1">
      <alignment horizontal="left" wrapText="1"/>
    </xf>
    <xf numFmtId="0" fontId="19" fillId="3" borderId="0" xfId="0" applyFont="1" applyFill="1" applyBorder="1" applyAlignment="1">
      <alignment horizontal="right" wrapText="1"/>
    </xf>
    <xf numFmtId="0" fontId="9" fillId="3" borderId="0" xfId="0" applyFont="1" applyFill="1" applyAlignment="1">
      <alignment horizontal="center" wrapText="1"/>
    </xf>
    <xf numFmtId="0" fontId="9" fillId="3" borderId="0" xfId="0" applyFont="1" applyFill="1" applyAlignment="1">
      <alignment horizontal="left"/>
    </xf>
    <xf numFmtId="0" fontId="2" fillId="3" borderId="0" xfId="0" applyFont="1" applyFill="1" applyBorder="1" applyAlignment="1">
      <alignment horizontal="left" vertical="center" wrapText="1"/>
    </xf>
    <xf numFmtId="0" fontId="18" fillId="49" borderId="32" xfId="0" applyFont="1" applyFill="1" applyBorder="1" applyAlignment="1">
      <alignment horizontal="center" vertical="center" wrapText="1"/>
    </xf>
    <xf numFmtId="0" fontId="9" fillId="48" borderId="0" xfId="0" applyFont="1" applyFill="1" applyAlignment="1">
      <alignment vertical="top" wrapText="1"/>
    </xf>
    <xf numFmtId="0" fontId="2" fillId="0" borderId="0" xfId="0" applyFont="1" applyAlignment="1">
      <alignment horizontal="right"/>
    </xf>
    <xf numFmtId="0" fontId="2" fillId="48" borderId="23" xfId="0" applyFont="1" applyFill="1" applyBorder="1" applyAlignment="1" applyProtection="1">
      <alignment horizontal="left"/>
      <protection locked="0"/>
    </xf>
    <xf numFmtId="0" fontId="2" fillId="0" borderId="45" xfId="0" applyFont="1" applyBorder="1" applyAlignment="1">
      <alignment/>
    </xf>
    <xf numFmtId="0" fontId="16" fillId="50" borderId="46" xfId="0" applyFont="1" applyFill="1" applyBorder="1" applyAlignment="1" applyProtection="1">
      <alignment vertical="center" wrapText="1"/>
      <protection/>
    </xf>
    <xf numFmtId="14" fontId="163" fillId="50" borderId="0" xfId="0" applyNumberFormat="1" applyFont="1" applyFill="1" applyAlignment="1" applyProtection="1">
      <alignment vertical="center"/>
      <protection/>
    </xf>
    <xf numFmtId="0" fontId="160" fillId="50" borderId="0" xfId="0" applyFont="1" applyFill="1" applyAlignment="1" applyProtection="1">
      <alignment vertical="center"/>
      <protection/>
    </xf>
    <xf numFmtId="0" fontId="2" fillId="50" borderId="0" xfId="0" applyFont="1" applyFill="1" applyAlignment="1" applyProtection="1">
      <alignment vertical="center"/>
      <protection/>
    </xf>
    <xf numFmtId="0" fontId="2" fillId="48" borderId="47" xfId="0" applyFont="1" applyFill="1" applyBorder="1" applyAlignment="1" applyProtection="1">
      <alignment/>
      <protection/>
    </xf>
    <xf numFmtId="165" fontId="2" fillId="48" borderId="48" xfId="0" applyNumberFormat="1" applyFont="1" applyFill="1" applyBorder="1" applyAlignment="1" applyProtection="1">
      <alignment horizontal="left" vertical="center"/>
      <protection/>
    </xf>
    <xf numFmtId="0" fontId="160" fillId="48" borderId="47" xfId="0" applyFont="1" applyFill="1" applyBorder="1" applyAlignment="1" applyProtection="1">
      <alignment vertical="center"/>
      <protection/>
    </xf>
    <xf numFmtId="0" fontId="2" fillId="48" borderId="46" xfId="0" applyFont="1" applyFill="1" applyBorder="1" applyAlignment="1" applyProtection="1">
      <alignment/>
      <protection/>
    </xf>
    <xf numFmtId="0" fontId="2" fillId="48" borderId="49" xfId="0" applyFont="1" applyFill="1" applyBorder="1" applyAlignment="1" applyProtection="1">
      <alignment horizontal="left" vertical="center"/>
      <protection/>
    </xf>
    <xf numFmtId="0" fontId="4" fillId="50" borderId="0" xfId="0" applyFont="1" applyFill="1" applyAlignment="1" applyProtection="1">
      <alignment/>
      <protection/>
    </xf>
    <xf numFmtId="0" fontId="4" fillId="50" borderId="0" xfId="0" applyFont="1" applyFill="1" applyAlignment="1" applyProtection="1">
      <alignment horizontal="center" vertical="center"/>
      <protection/>
    </xf>
    <xf numFmtId="0" fontId="169" fillId="50" borderId="0" xfId="0" applyFont="1" applyFill="1" applyAlignment="1" applyProtection="1">
      <alignment/>
      <protection/>
    </xf>
    <xf numFmtId="0" fontId="169" fillId="50" borderId="0" xfId="0" applyFont="1" applyFill="1" applyAlignment="1" applyProtection="1">
      <alignment/>
      <protection/>
    </xf>
    <xf numFmtId="0" fontId="170" fillId="50" borderId="0" xfId="0" applyFont="1" applyFill="1" applyAlignment="1" applyProtection="1">
      <alignment/>
      <protection/>
    </xf>
    <xf numFmtId="0" fontId="4" fillId="50" borderId="0" xfId="0" applyFont="1" applyFill="1" applyBorder="1" applyAlignment="1" applyProtection="1">
      <alignment horizontal="center" vertical="center"/>
      <protection/>
    </xf>
    <xf numFmtId="0" fontId="2" fillId="50" borderId="23" xfId="0" applyFont="1" applyFill="1" applyBorder="1" applyAlignment="1" applyProtection="1">
      <alignment/>
      <protection/>
    </xf>
    <xf numFmtId="0" fontId="9" fillId="50" borderId="29" xfId="0" applyFont="1" applyFill="1" applyBorder="1" applyAlignment="1" applyProtection="1">
      <alignment/>
      <protection/>
    </xf>
    <xf numFmtId="0" fontId="9" fillId="50" borderId="26" xfId="0" applyFont="1" applyFill="1" applyBorder="1" applyAlignment="1" applyProtection="1">
      <alignment/>
      <protection/>
    </xf>
    <xf numFmtId="0" fontId="9" fillId="50" borderId="50" xfId="0" applyFont="1" applyFill="1" applyBorder="1" applyAlignment="1" applyProtection="1">
      <alignment/>
      <protection/>
    </xf>
    <xf numFmtId="0" fontId="171" fillId="50" borderId="29" xfId="0" applyFont="1" applyFill="1" applyBorder="1" applyAlignment="1" applyProtection="1">
      <alignment vertical="center"/>
      <protection/>
    </xf>
    <xf numFmtId="0" fontId="9" fillId="50" borderId="26" xfId="0" applyFont="1" applyFill="1" applyBorder="1" applyAlignment="1" applyProtection="1">
      <alignment vertical="center"/>
      <protection/>
    </xf>
    <xf numFmtId="0" fontId="9" fillId="50" borderId="50" xfId="0" applyFont="1" applyFill="1" applyBorder="1" applyAlignment="1" applyProtection="1">
      <alignment vertical="center"/>
      <protection/>
    </xf>
    <xf numFmtId="0" fontId="172" fillId="50" borderId="0" xfId="0" applyFont="1" applyFill="1" applyAlignment="1" applyProtection="1">
      <alignment/>
      <protection hidden="1" locked="0"/>
    </xf>
    <xf numFmtId="0" fontId="7" fillId="50" borderId="0" xfId="0" applyFont="1" applyFill="1" applyAlignment="1" applyProtection="1">
      <alignment horizontal="center" vertical="center"/>
      <protection/>
    </xf>
    <xf numFmtId="0" fontId="8" fillId="50" borderId="0" xfId="0" applyFont="1" applyFill="1" applyAlignment="1" applyProtection="1">
      <alignment/>
      <protection/>
    </xf>
    <xf numFmtId="0" fontId="169" fillId="50" borderId="29" xfId="0" applyFont="1" applyFill="1" applyBorder="1" applyAlignment="1" applyProtection="1">
      <alignment vertical="top"/>
      <protection/>
    </xf>
    <xf numFmtId="0" fontId="169" fillId="50" borderId="26" xfId="0" applyFont="1" applyFill="1" applyBorder="1" applyAlignment="1" applyProtection="1">
      <alignment vertical="top"/>
      <protection/>
    </xf>
    <xf numFmtId="0" fontId="169" fillId="50" borderId="50" xfId="0" applyFont="1" applyFill="1" applyBorder="1" applyAlignment="1" applyProtection="1">
      <alignment/>
      <protection/>
    </xf>
    <xf numFmtId="0" fontId="169" fillId="50" borderId="2" xfId="0" applyFont="1" applyFill="1" applyBorder="1" applyAlignment="1" applyProtection="1">
      <alignment/>
      <protection/>
    </xf>
    <xf numFmtId="0" fontId="173" fillId="50" borderId="29" xfId="69" applyFont="1" applyFill="1" applyBorder="1" applyAlignment="1" applyProtection="1">
      <alignment/>
      <protection locked="0"/>
    </xf>
    <xf numFmtId="0" fontId="8" fillId="50" borderId="50" xfId="0" applyFont="1" applyFill="1" applyBorder="1" applyAlignment="1" applyProtection="1">
      <alignment/>
      <protection locked="0"/>
    </xf>
    <xf numFmtId="0" fontId="2" fillId="50" borderId="50" xfId="0" applyFont="1" applyFill="1" applyBorder="1" applyAlignment="1" applyProtection="1">
      <alignment/>
      <protection locked="0"/>
    </xf>
    <xf numFmtId="0" fontId="9" fillId="50" borderId="50" xfId="0" applyFont="1" applyFill="1" applyBorder="1" applyAlignment="1" applyProtection="1">
      <alignment/>
      <protection locked="0"/>
    </xf>
    <xf numFmtId="0" fontId="169" fillId="50" borderId="50" xfId="0" applyFont="1" applyFill="1" applyBorder="1" applyAlignment="1" applyProtection="1">
      <alignment/>
      <protection/>
    </xf>
    <xf numFmtId="0" fontId="163" fillId="49" borderId="0" xfId="0" applyFont="1" applyFill="1" applyAlignment="1" applyProtection="1">
      <alignment horizontal="center" vertical="center"/>
      <protection/>
    </xf>
    <xf numFmtId="0" fontId="161" fillId="49" borderId="0" xfId="0" applyFont="1" applyFill="1" applyAlignment="1" applyProtection="1">
      <alignment horizontal="center" vertical="center"/>
      <protection/>
    </xf>
    <xf numFmtId="0" fontId="8" fillId="49" borderId="0" xfId="0" applyFont="1" applyFill="1" applyAlignment="1" applyProtection="1">
      <alignment horizontal="center" vertical="center"/>
      <protection/>
    </xf>
    <xf numFmtId="0" fontId="2" fillId="49" borderId="0" xfId="0" applyFont="1" applyFill="1" applyAlignment="1" applyProtection="1">
      <alignment horizontal="center" vertical="center"/>
      <protection/>
    </xf>
    <xf numFmtId="0" fontId="21" fillId="50" borderId="43" xfId="0" applyFont="1" applyFill="1" applyBorder="1" applyAlignment="1" applyProtection="1">
      <alignment horizontal="center" vertical="center" wrapText="1"/>
      <protection/>
    </xf>
    <xf numFmtId="0" fontId="58" fillId="50" borderId="51" xfId="0" applyFont="1" applyFill="1" applyBorder="1" applyAlignment="1" applyProtection="1">
      <alignment horizontal="center" vertical="center" wrapText="1"/>
      <protection/>
    </xf>
    <xf numFmtId="3" fontId="58" fillId="50" borderId="44" xfId="0" applyNumberFormat="1" applyFont="1" applyFill="1" applyBorder="1" applyAlignment="1" applyProtection="1">
      <alignment horizontal="center" vertical="center" wrapText="1"/>
      <protection/>
    </xf>
    <xf numFmtId="0" fontId="174" fillId="48" borderId="0" xfId="0" applyFont="1" applyFill="1" applyAlignment="1">
      <alignment vertical="center"/>
    </xf>
    <xf numFmtId="0" fontId="174" fillId="0" borderId="0" xfId="0" applyFont="1" applyAlignment="1">
      <alignment vertical="center"/>
    </xf>
    <xf numFmtId="0" fontId="175" fillId="48" borderId="0" xfId="0" applyFont="1" applyFill="1" applyAlignment="1">
      <alignment vertical="center"/>
    </xf>
    <xf numFmtId="0" fontId="175" fillId="0" borderId="0" xfId="0" applyFont="1" applyAlignment="1">
      <alignment vertical="center"/>
    </xf>
    <xf numFmtId="0" fontId="9" fillId="50" borderId="0" xfId="0" applyFont="1" applyFill="1" applyBorder="1" applyAlignment="1">
      <alignment horizontal="center" vertical="center" wrapText="1"/>
    </xf>
    <xf numFmtId="0" fontId="4" fillId="48" borderId="32" xfId="0" applyFont="1" applyFill="1" applyBorder="1" applyAlignment="1" applyProtection="1">
      <alignment horizontal="center" vertical="center" wrapText="1"/>
      <protection/>
    </xf>
    <xf numFmtId="3" fontId="4" fillId="48" borderId="32" xfId="0" applyNumberFormat="1" applyFont="1" applyFill="1" applyBorder="1" applyAlignment="1" applyProtection="1">
      <alignment horizontal="center" vertical="center" wrapText="1"/>
      <protection/>
    </xf>
    <xf numFmtId="0" fontId="11" fillId="50" borderId="20" xfId="0" applyFont="1" applyFill="1" applyBorder="1" applyAlignment="1" applyProtection="1">
      <alignment/>
      <protection/>
    </xf>
    <xf numFmtId="0" fontId="11" fillId="0" borderId="32" xfId="0" applyFont="1" applyFill="1" applyBorder="1" applyAlignment="1" applyProtection="1">
      <alignment horizontal="left" vertical="center" wrapText="1"/>
      <protection/>
    </xf>
    <xf numFmtId="0" fontId="2" fillId="50" borderId="0" xfId="0" applyFont="1" applyFill="1" applyAlignment="1">
      <alignment horizontal="right"/>
    </xf>
    <xf numFmtId="0" fontId="9" fillId="3" borderId="0" xfId="0" applyFont="1" applyFill="1" applyAlignment="1">
      <alignment horizontal="right"/>
    </xf>
    <xf numFmtId="0" fontId="9" fillId="3" borderId="0" xfId="0" applyFont="1" applyFill="1" applyBorder="1" applyAlignment="1">
      <alignment horizontal="right"/>
    </xf>
    <xf numFmtId="4" fontId="2" fillId="3" borderId="32" xfId="0" applyNumberFormat="1" applyFont="1" applyFill="1" applyBorder="1" applyAlignment="1">
      <alignment horizontal="center" vertical="center"/>
    </xf>
    <xf numFmtId="1" fontId="4" fillId="50" borderId="32" xfId="0" applyNumberFormat="1" applyFont="1" applyFill="1" applyBorder="1" applyAlignment="1" applyProtection="1">
      <alignment horizontal="center" vertical="center"/>
      <protection/>
    </xf>
    <xf numFmtId="2" fontId="2" fillId="3" borderId="32" xfId="0" applyNumberFormat="1" applyFont="1" applyFill="1" applyBorder="1" applyAlignment="1">
      <alignment horizontal="center" vertical="center"/>
    </xf>
    <xf numFmtId="1" fontId="2" fillId="11" borderId="32" xfId="0" applyNumberFormat="1" applyFont="1" applyFill="1" applyBorder="1" applyAlignment="1" applyProtection="1">
      <alignment horizontal="center" vertical="center"/>
      <protection locked="0"/>
    </xf>
    <xf numFmtId="1" fontId="4" fillId="11" borderId="32" xfId="0" applyNumberFormat="1" applyFont="1" applyFill="1" applyBorder="1" applyAlignment="1" applyProtection="1">
      <alignment horizontal="center" vertical="center"/>
      <protection locked="0"/>
    </xf>
    <xf numFmtId="2" fontId="2" fillId="3" borderId="32" xfId="0" applyNumberFormat="1" applyFont="1" applyFill="1" applyBorder="1" applyAlignment="1" quotePrefix="1">
      <alignment horizontal="center" vertical="center"/>
    </xf>
    <xf numFmtId="0" fontId="21" fillId="3" borderId="0" xfId="0" applyFont="1" applyFill="1" applyAlignment="1">
      <alignment horizontal="left" vertical="top" wrapText="1"/>
    </xf>
    <xf numFmtId="0" fontId="4" fillId="3" borderId="0" xfId="0" applyFont="1" applyFill="1" applyAlignment="1">
      <alignment horizontal="left" vertical="top" wrapText="1"/>
    </xf>
    <xf numFmtId="0" fontId="2" fillId="3" borderId="0" xfId="0" applyFont="1" applyFill="1" applyBorder="1" applyAlignment="1">
      <alignment horizontal="left" vertical="center" wrapText="1"/>
    </xf>
    <xf numFmtId="0" fontId="2" fillId="3" borderId="0" xfId="0" applyFont="1" applyFill="1" applyAlignment="1" applyProtection="1">
      <alignment horizontal="left"/>
      <protection/>
    </xf>
    <xf numFmtId="0" fontId="48" fillId="48" borderId="33" xfId="0" applyFont="1" applyFill="1" applyBorder="1" applyAlignment="1" applyProtection="1">
      <alignment horizontal="center" vertical="center"/>
      <protection locked="0"/>
    </xf>
    <xf numFmtId="3" fontId="48" fillId="48" borderId="33" xfId="0" applyNumberFormat="1" applyFont="1" applyFill="1" applyBorder="1" applyAlignment="1" applyProtection="1">
      <alignment horizontal="center" vertical="center"/>
      <protection locked="0"/>
    </xf>
    <xf numFmtId="0" fontId="4" fillId="50" borderId="52" xfId="0" applyFont="1" applyFill="1" applyBorder="1" applyAlignment="1">
      <alignment horizontal="center" vertical="center"/>
    </xf>
    <xf numFmtId="0" fontId="2" fillId="3" borderId="33" xfId="0" applyFont="1" applyFill="1" applyBorder="1" applyAlignment="1">
      <alignment horizontal="center" vertical="center" wrapText="1"/>
    </xf>
    <xf numFmtId="3" fontId="4" fillId="3" borderId="0" xfId="0" applyNumberFormat="1" applyFont="1" applyFill="1" applyBorder="1" applyAlignment="1">
      <alignment horizontal="center" vertical="center" wrapText="1"/>
    </xf>
    <xf numFmtId="0" fontId="0" fillId="50" borderId="0" xfId="0" applyFill="1" applyAlignment="1">
      <alignment/>
    </xf>
    <xf numFmtId="0" fontId="2" fillId="0" borderId="44" xfId="0" applyFont="1" applyFill="1" applyBorder="1" applyAlignment="1" applyProtection="1">
      <alignment vertical="center" wrapText="1"/>
      <protection/>
    </xf>
    <xf numFmtId="0" fontId="11" fillId="50" borderId="20" xfId="0" applyFont="1" applyFill="1" applyBorder="1" applyAlignment="1" applyProtection="1">
      <alignment wrapText="1"/>
      <protection/>
    </xf>
    <xf numFmtId="0" fontId="176" fillId="50" borderId="0" xfId="0" applyFont="1" applyFill="1" applyAlignment="1">
      <alignment/>
    </xf>
    <xf numFmtId="0" fontId="4" fillId="50" borderId="0" xfId="0" applyFont="1" applyFill="1" applyBorder="1" applyAlignment="1">
      <alignment horizontal="right"/>
    </xf>
    <xf numFmtId="0" fontId="177" fillId="51" borderId="0" xfId="0" applyFont="1" applyFill="1" applyAlignment="1" applyProtection="1">
      <alignment/>
      <protection/>
    </xf>
    <xf numFmtId="0" fontId="177" fillId="52" borderId="0" xfId="0" applyFont="1" applyFill="1" applyAlignment="1" applyProtection="1">
      <alignment horizontal="center" vertical="center"/>
      <protection/>
    </xf>
    <xf numFmtId="0" fontId="177" fillId="52" borderId="0" xfId="0" applyFont="1" applyFill="1" applyAlignment="1" applyProtection="1">
      <alignment/>
      <protection/>
    </xf>
    <xf numFmtId="0" fontId="2" fillId="3" borderId="0" xfId="0" applyFont="1" applyFill="1" applyBorder="1" applyAlignment="1" applyProtection="1">
      <alignment vertical="top" wrapText="1"/>
      <protection/>
    </xf>
    <xf numFmtId="49" fontId="21" fillId="50" borderId="0" xfId="0" applyNumberFormat="1" applyFont="1" applyFill="1" applyBorder="1" applyAlignment="1">
      <alignment horizontal="left" vertical="center"/>
    </xf>
    <xf numFmtId="0" fontId="2" fillId="48" borderId="0" xfId="0" applyFont="1" applyFill="1" applyAlignment="1">
      <alignment vertical="center"/>
    </xf>
    <xf numFmtId="0" fontId="178" fillId="3" borderId="0" xfId="0" applyFont="1" applyFill="1" applyBorder="1" applyAlignment="1">
      <alignment vertical="center" wrapText="1"/>
    </xf>
    <xf numFmtId="0" fontId="178" fillId="3" borderId="19" xfId="0" applyFont="1" applyFill="1" applyBorder="1" applyAlignment="1">
      <alignment vertical="center" wrapText="1"/>
    </xf>
    <xf numFmtId="0" fontId="179" fillId="50" borderId="23" xfId="69" applyFont="1" applyFill="1" applyBorder="1" applyAlignment="1" applyProtection="1">
      <alignment horizontal="left" vertical="center"/>
      <protection hidden="1" locked="0"/>
    </xf>
    <xf numFmtId="0" fontId="180" fillId="50" borderId="29" xfId="69" applyFont="1" applyFill="1" applyBorder="1" applyAlignment="1" applyProtection="1">
      <alignment horizontal="left" vertical="center"/>
      <protection locked="0"/>
    </xf>
    <xf numFmtId="0" fontId="181" fillId="48" borderId="53" xfId="0" applyFont="1" applyFill="1" applyBorder="1" applyAlignment="1" applyProtection="1">
      <alignment/>
      <protection/>
    </xf>
    <xf numFmtId="0" fontId="181" fillId="48" borderId="53" xfId="0" applyFont="1" applyFill="1" applyBorder="1" applyAlignment="1" applyProtection="1">
      <alignment horizontal="right" vertical="center"/>
      <protection/>
    </xf>
    <xf numFmtId="1" fontId="182" fillId="48" borderId="48" xfId="0" applyNumberFormat="1" applyFont="1" applyFill="1" applyBorder="1" applyAlignment="1" applyProtection="1">
      <alignment horizontal="left" vertical="center"/>
      <protection/>
    </xf>
    <xf numFmtId="0" fontId="183" fillId="50" borderId="0" xfId="0" applyFont="1" applyFill="1" applyAlignment="1" applyProtection="1">
      <alignment/>
      <protection/>
    </xf>
    <xf numFmtId="0" fontId="177" fillId="51" borderId="0" xfId="0" applyFont="1" applyFill="1" applyAlignment="1" applyProtection="1">
      <alignment horizontal="center" vertical="center"/>
      <protection/>
    </xf>
    <xf numFmtId="0" fontId="180" fillId="3" borderId="0" xfId="69" applyFont="1" applyFill="1" applyAlignment="1" applyProtection="1">
      <alignment/>
      <protection locked="0"/>
    </xf>
    <xf numFmtId="0" fontId="48" fillId="11" borderId="33" xfId="0" applyFont="1" applyFill="1" applyBorder="1" applyAlignment="1" applyProtection="1">
      <alignment horizontal="center" vertical="center"/>
      <protection locked="0"/>
    </xf>
    <xf numFmtId="0" fontId="48" fillId="9" borderId="33" xfId="0" applyFont="1" applyFill="1" applyBorder="1" applyAlignment="1" applyProtection="1">
      <alignment horizontal="center" vertical="center"/>
      <protection locked="0"/>
    </xf>
    <xf numFmtId="0" fontId="2" fillId="48" borderId="0" xfId="0" applyFont="1" applyFill="1" applyAlignment="1">
      <alignment vertical="top"/>
    </xf>
    <xf numFmtId="0" fontId="9" fillId="48" borderId="0" xfId="0" applyFont="1" applyFill="1" applyAlignment="1">
      <alignment horizontal="center" vertical="top"/>
    </xf>
    <xf numFmtId="0" fontId="9" fillId="0" borderId="0" xfId="0" applyFont="1" applyAlignment="1">
      <alignment horizontal="center" vertical="top"/>
    </xf>
    <xf numFmtId="0" fontId="160" fillId="52" borderId="0" xfId="0" applyFont="1" applyFill="1" applyAlignment="1" applyProtection="1">
      <alignment horizontal="center" vertical="center"/>
      <protection/>
    </xf>
    <xf numFmtId="0" fontId="160" fillId="52" borderId="0" xfId="0" applyFont="1" applyFill="1" applyAlignment="1" applyProtection="1">
      <alignment/>
      <protection/>
    </xf>
    <xf numFmtId="0" fontId="9"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0" xfId="0" applyFont="1" applyFill="1" applyBorder="1" applyAlignment="1" applyProtection="1">
      <alignment horizontal="left" vertical="center" wrapText="1"/>
      <protection/>
    </xf>
    <xf numFmtId="0" fontId="2" fillId="3" borderId="0" xfId="0" applyFont="1" applyFill="1" applyAlignment="1" applyProtection="1">
      <alignment horizontal="center"/>
      <protection/>
    </xf>
    <xf numFmtId="0" fontId="2" fillId="3" borderId="0" xfId="0" applyFont="1" applyFill="1" applyAlignment="1" applyProtection="1">
      <alignment horizontal="left"/>
      <protection/>
    </xf>
    <xf numFmtId="0" fontId="9" fillId="3" borderId="0" xfId="0" applyFont="1" applyFill="1" applyAlignment="1" applyProtection="1">
      <alignment horizontal="right"/>
      <protection/>
    </xf>
    <xf numFmtId="0" fontId="184" fillId="52" borderId="0" xfId="69" applyFont="1" applyFill="1" applyAlignment="1" applyProtection="1">
      <alignment/>
      <protection/>
    </xf>
    <xf numFmtId="49" fontId="177" fillId="52" borderId="0" xfId="0" applyNumberFormat="1" applyFont="1" applyFill="1" applyAlignment="1" applyProtection="1">
      <alignment wrapText="1"/>
      <protection/>
    </xf>
    <xf numFmtId="49" fontId="177" fillId="52" borderId="0" xfId="0" applyNumberFormat="1" applyFont="1" applyFill="1" applyAlignment="1" applyProtection="1">
      <alignment/>
      <protection/>
    </xf>
    <xf numFmtId="0" fontId="185" fillId="52" borderId="0" xfId="0" applyFont="1" applyFill="1" applyAlignment="1" applyProtection="1">
      <alignment/>
      <protection/>
    </xf>
    <xf numFmtId="49" fontId="177" fillId="51" borderId="0" xfId="0" applyNumberFormat="1" applyFont="1" applyFill="1" applyAlignment="1" applyProtection="1">
      <alignment/>
      <protection/>
    </xf>
    <xf numFmtId="0" fontId="177" fillId="52" borderId="24" xfId="0" applyFont="1" applyFill="1" applyBorder="1" applyAlignment="1">
      <alignment vertical="center" wrapText="1"/>
    </xf>
    <xf numFmtId="0" fontId="177" fillId="52" borderId="0" xfId="0" applyFont="1" applyFill="1" applyBorder="1" applyAlignment="1">
      <alignment vertical="center" wrapText="1"/>
    </xf>
    <xf numFmtId="0" fontId="177" fillId="52" borderId="25" xfId="0" applyFont="1" applyFill="1" applyBorder="1" applyAlignment="1">
      <alignment vertical="center" wrapText="1"/>
    </xf>
    <xf numFmtId="0" fontId="177" fillId="51" borderId="0" xfId="0" applyNumberFormat="1" applyFont="1" applyFill="1" applyAlignment="1" applyProtection="1">
      <alignment horizontal="center"/>
      <protection/>
    </xf>
    <xf numFmtId="49" fontId="177" fillId="51" borderId="0" xfId="0" applyNumberFormat="1" applyFont="1" applyFill="1" applyAlignment="1" applyProtection="1">
      <alignment wrapText="1"/>
      <protection/>
    </xf>
    <xf numFmtId="49" fontId="177" fillId="53" borderId="0" xfId="0" applyNumberFormat="1" applyFont="1" applyFill="1" applyAlignment="1">
      <alignment/>
    </xf>
    <xf numFmtId="0" fontId="177" fillId="52" borderId="0" xfId="0" applyFont="1" applyFill="1" applyAlignment="1" applyProtection="1">
      <alignment wrapText="1"/>
      <protection/>
    </xf>
    <xf numFmtId="0" fontId="186" fillId="51" borderId="0" xfId="0" applyFont="1" applyFill="1" applyAlignment="1">
      <alignment/>
    </xf>
    <xf numFmtId="0" fontId="184" fillId="51" borderId="0" xfId="69" applyFont="1" applyFill="1" applyAlignment="1" applyProtection="1">
      <alignment/>
      <protection/>
    </xf>
    <xf numFmtId="0" fontId="177" fillId="52" borderId="0" xfId="0" applyFont="1" applyFill="1" applyAlignment="1">
      <alignment/>
    </xf>
    <xf numFmtId="0" fontId="177" fillId="52" borderId="0" xfId="0" applyFont="1" applyFill="1" applyAlignment="1" applyProtection="1">
      <alignment horizontal="right"/>
      <protection/>
    </xf>
    <xf numFmtId="0" fontId="118" fillId="48" borderId="32" xfId="0" applyFont="1" applyFill="1" applyBorder="1" applyAlignment="1" applyProtection="1">
      <alignment horizontal="center" vertical="center" wrapText="1"/>
      <protection/>
    </xf>
    <xf numFmtId="0" fontId="18" fillId="0" borderId="32" xfId="0" applyFont="1" applyBorder="1" applyAlignment="1" applyProtection="1">
      <alignment horizontal="center" vertical="center"/>
      <protection locked="0"/>
    </xf>
    <xf numFmtId="0" fontId="9" fillId="0" borderId="44" xfId="0" applyFont="1" applyBorder="1" applyAlignment="1" applyProtection="1">
      <alignment horizontal="center" vertical="center" wrapText="1"/>
      <protection locked="0"/>
    </xf>
    <xf numFmtId="0" fontId="2" fillId="3" borderId="33" xfId="0" applyFont="1" applyFill="1" applyBorder="1" applyAlignment="1" applyProtection="1">
      <alignment horizontal="center" vertical="center" wrapText="1"/>
      <protection locked="0"/>
    </xf>
    <xf numFmtId="3" fontId="21" fillId="3" borderId="0" xfId="0" applyNumberFormat="1" applyFont="1" applyFill="1" applyBorder="1" applyAlignment="1" applyProtection="1">
      <alignment horizontal="left" vertical="center" wrapText="1" indent="1"/>
      <protection/>
    </xf>
    <xf numFmtId="0" fontId="164" fillId="50" borderId="0" xfId="0" applyFont="1" applyFill="1" applyAlignment="1" applyProtection="1">
      <alignment/>
      <protection/>
    </xf>
    <xf numFmtId="0" fontId="48" fillId="50" borderId="0" xfId="0" applyFont="1" applyFill="1" applyAlignment="1" applyProtection="1">
      <alignment vertical="center"/>
      <protection/>
    </xf>
    <xf numFmtId="0" fontId="164" fillId="50" borderId="0" xfId="0" applyFont="1" applyFill="1" applyAlignment="1" applyProtection="1">
      <alignment wrapText="1"/>
      <protection/>
    </xf>
    <xf numFmtId="0" fontId="9" fillId="50" borderId="0" xfId="0" applyFont="1" applyFill="1" applyAlignment="1" applyProtection="1">
      <alignment/>
      <protection/>
    </xf>
    <xf numFmtId="0" fontId="165" fillId="50" borderId="0" xfId="0" applyFont="1" applyFill="1" applyAlignment="1" applyProtection="1">
      <alignment/>
      <protection/>
    </xf>
    <xf numFmtId="0" fontId="164" fillId="48" borderId="0" xfId="0" applyFont="1" applyFill="1" applyAlignment="1" applyProtection="1">
      <alignment horizontal="left" wrapText="1"/>
      <protection/>
    </xf>
    <xf numFmtId="0" fontId="2" fillId="48" borderId="0" xfId="0" applyFont="1" applyFill="1" applyAlignment="1" applyProtection="1">
      <alignment horizontal="left" wrapText="1"/>
      <protection/>
    </xf>
    <xf numFmtId="0" fontId="9" fillId="48" borderId="0" xfId="0" applyFont="1" applyFill="1" applyAlignment="1" applyProtection="1">
      <alignment horizontal="left" wrapText="1"/>
      <protection/>
    </xf>
    <xf numFmtId="0" fontId="165" fillId="48" borderId="0" xfId="0" applyFont="1" applyFill="1" applyAlignment="1" applyProtection="1">
      <alignment horizontal="left" wrapText="1"/>
      <protection/>
    </xf>
    <xf numFmtId="0" fontId="9" fillId="0" borderId="32" xfId="0" applyFont="1" applyBorder="1" applyAlignment="1" applyProtection="1">
      <alignment horizontal="left" vertical="center" wrapText="1"/>
      <protection locked="0"/>
    </xf>
    <xf numFmtId="0" fontId="18" fillId="0" borderId="2" xfId="0" applyFont="1" applyFill="1" applyBorder="1" applyAlignment="1">
      <alignment horizontal="center" vertical="center" wrapText="1"/>
    </xf>
    <xf numFmtId="0" fontId="9" fillId="0" borderId="44" xfId="0" applyFont="1" applyBorder="1" applyAlignment="1" applyProtection="1">
      <alignment horizontal="left" vertical="center" wrapText="1"/>
      <protection locked="0"/>
    </xf>
    <xf numFmtId="0" fontId="2" fillId="48" borderId="53" xfId="0" applyFont="1" applyFill="1" applyBorder="1" applyAlignment="1" applyProtection="1">
      <alignment horizontal="right" vertical="center"/>
      <protection/>
    </xf>
    <xf numFmtId="0" fontId="2" fillId="48" borderId="54" xfId="0" applyFont="1" applyFill="1" applyBorder="1" applyAlignment="1" applyProtection="1">
      <alignment horizontal="right" vertical="center"/>
      <protection/>
    </xf>
    <xf numFmtId="0" fontId="2" fillId="48" borderId="46" xfId="0" applyFont="1" applyFill="1" applyBorder="1" applyAlignment="1" applyProtection="1">
      <alignment horizontal="right" vertical="center"/>
      <protection/>
    </xf>
    <xf numFmtId="0" fontId="4" fillId="50" borderId="0" xfId="0" applyFont="1" applyFill="1" applyAlignment="1" applyProtection="1">
      <alignment horizontal="center"/>
      <protection/>
    </xf>
    <xf numFmtId="0" fontId="4" fillId="50" borderId="0" xfId="0" applyFont="1" applyFill="1" applyAlignment="1" applyProtection="1">
      <alignment horizontal="center" vertical="top" wrapText="1"/>
      <protection/>
    </xf>
    <xf numFmtId="0" fontId="171" fillId="50" borderId="29" xfId="0" applyFont="1" applyFill="1" applyBorder="1" applyAlignment="1" applyProtection="1">
      <alignment horizontal="left" vertical="center" wrapText="1"/>
      <protection/>
    </xf>
    <xf numFmtId="0" fontId="171" fillId="50" borderId="26" xfId="0" applyFont="1" applyFill="1" applyBorder="1" applyAlignment="1" applyProtection="1">
      <alignment horizontal="left" vertical="center" wrapText="1"/>
      <protection/>
    </xf>
    <xf numFmtId="0" fontId="171" fillId="50" borderId="50" xfId="0" applyFont="1" applyFill="1" applyBorder="1" applyAlignment="1" applyProtection="1">
      <alignment horizontal="left" vertical="center" wrapText="1"/>
      <protection/>
    </xf>
    <xf numFmtId="0" fontId="169" fillId="50" borderId="0" xfId="0" applyFont="1" applyFill="1" applyAlignment="1" applyProtection="1">
      <alignment horizontal="left" vertical="center" wrapText="1"/>
      <protection/>
    </xf>
    <xf numFmtId="0" fontId="9" fillId="3" borderId="55" xfId="0" applyFont="1" applyFill="1" applyBorder="1" applyAlignment="1">
      <alignment horizontal="center"/>
    </xf>
    <xf numFmtId="0" fontId="19" fillId="3" borderId="56" xfId="0" applyFont="1" applyFill="1" applyBorder="1" applyAlignment="1" applyProtection="1">
      <alignment horizontal="right"/>
      <protection/>
    </xf>
    <xf numFmtId="0" fontId="2" fillId="11" borderId="37" xfId="0" applyFont="1" applyFill="1" applyBorder="1" applyAlignment="1" applyProtection="1">
      <alignment horizontal="left" vertical="center" wrapText="1"/>
      <protection locked="0"/>
    </xf>
    <xf numFmtId="0" fontId="2" fillId="11" borderId="37" xfId="0" applyFont="1" applyFill="1" applyBorder="1" applyAlignment="1" applyProtection="1">
      <alignment horizontal="left" vertical="center" wrapText="1"/>
      <protection locked="0"/>
    </xf>
    <xf numFmtId="0" fontId="162" fillId="3" borderId="22" xfId="0" applyFont="1" applyFill="1" applyBorder="1" applyAlignment="1" applyProtection="1">
      <alignment horizontal="center" vertical="top"/>
      <protection/>
    </xf>
    <xf numFmtId="0" fontId="16" fillId="3" borderId="22" xfId="0" applyFont="1" applyFill="1" applyBorder="1" applyAlignment="1" applyProtection="1">
      <alignment horizontal="center" vertical="top"/>
      <protection/>
    </xf>
    <xf numFmtId="0" fontId="18" fillId="3" borderId="0" xfId="0" applyFont="1" applyFill="1" applyAlignment="1" applyProtection="1">
      <alignment horizontal="left" vertical="top" wrapText="1"/>
      <protection/>
    </xf>
    <xf numFmtId="0" fontId="2" fillId="3" borderId="0" xfId="0" applyFont="1" applyFill="1" applyAlignment="1" applyProtection="1">
      <alignment horizontal="left" vertical="top" wrapText="1"/>
      <protection/>
    </xf>
    <xf numFmtId="0" fontId="2" fillId="11" borderId="37" xfId="0" applyFont="1" applyFill="1" applyBorder="1" applyAlignment="1" applyProtection="1">
      <alignment horizontal="center" vertical="center" wrapText="1"/>
      <protection locked="0"/>
    </xf>
    <xf numFmtId="0" fontId="2" fillId="11" borderId="37" xfId="0" applyFont="1" applyFill="1" applyBorder="1" applyAlignment="1" applyProtection="1">
      <alignment horizontal="center" vertical="center" wrapText="1"/>
      <protection locked="0"/>
    </xf>
    <xf numFmtId="0" fontId="187" fillId="3" borderId="19" xfId="0" applyFont="1" applyFill="1" applyBorder="1" applyAlignment="1" applyProtection="1">
      <alignment horizontal="center" vertical="center" wrapText="1"/>
      <protection/>
    </xf>
    <xf numFmtId="0" fontId="188" fillId="3" borderId="57" xfId="0" applyFont="1" applyFill="1" applyBorder="1" applyAlignment="1" applyProtection="1">
      <alignment horizontal="center" vertical="center" wrapText="1"/>
      <protection/>
    </xf>
    <xf numFmtId="0" fontId="2" fillId="11" borderId="38" xfId="0" applyFont="1" applyFill="1" applyBorder="1" applyAlignment="1" applyProtection="1">
      <alignment horizontal="left" vertical="center" wrapText="1"/>
      <protection locked="0"/>
    </xf>
    <xf numFmtId="0" fontId="2" fillId="11" borderId="38" xfId="0" applyFont="1" applyFill="1" applyBorder="1" applyAlignment="1" applyProtection="1">
      <alignment horizontal="left" vertical="center" wrapText="1"/>
      <protection locked="0"/>
    </xf>
    <xf numFmtId="49" fontId="2" fillId="11" borderId="38" xfId="0" applyNumberFormat="1" applyFont="1" applyFill="1" applyBorder="1" applyAlignment="1" applyProtection="1">
      <alignment horizontal="left" vertical="center" wrapText="1"/>
      <protection locked="0"/>
    </xf>
    <xf numFmtId="49" fontId="2" fillId="11" borderId="38" xfId="0" applyNumberFormat="1" applyFont="1" applyFill="1" applyBorder="1" applyAlignment="1" applyProtection="1">
      <alignment horizontal="left" vertical="center" wrapText="1"/>
      <protection locked="0"/>
    </xf>
    <xf numFmtId="0" fontId="2" fillId="11" borderId="38" xfId="0" applyFont="1" applyFill="1" applyBorder="1" applyAlignment="1" applyProtection="1">
      <alignment horizontal="left" vertical="center" wrapText="1" shrinkToFit="1"/>
      <protection locked="0"/>
    </xf>
    <xf numFmtId="0" fontId="2" fillId="11" borderId="38" xfId="0" applyFont="1" applyFill="1" applyBorder="1" applyAlignment="1" applyProtection="1">
      <alignment horizontal="left" vertical="center" wrapText="1" shrinkToFit="1"/>
      <protection locked="0"/>
    </xf>
    <xf numFmtId="49" fontId="2" fillId="11" borderId="37" xfId="0" applyNumberFormat="1" applyFont="1" applyFill="1" applyBorder="1" applyAlignment="1" applyProtection="1">
      <alignment horizontal="left"/>
      <protection locked="0"/>
    </xf>
    <xf numFmtId="49" fontId="2" fillId="11" borderId="37" xfId="0" applyNumberFormat="1" applyFont="1" applyFill="1" applyBorder="1" applyAlignment="1" applyProtection="1">
      <alignment horizontal="left"/>
      <protection locked="0"/>
    </xf>
    <xf numFmtId="0" fontId="21" fillId="3" borderId="32"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189" fillId="3" borderId="0" xfId="0" applyFont="1" applyFill="1" applyBorder="1" applyAlignment="1">
      <alignment horizontal="center" wrapText="1"/>
    </xf>
    <xf numFmtId="0" fontId="4" fillId="3" borderId="0" xfId="0" applyFont="1" applyFill="1" applyAlignment="1">
      <alignment horizontal="center" vertical="center" wrapText="1"/>
    </xf>
    <xf numFmtId="0" fontId="4" fillId="3" borderId="0" xfId="0" applyFont="1" applyFill="1" applyAlignment="1">
      <alignment horizontal="left" vertical="top" wrapText="1"/>
    </xf>
    <xf numFmtId="0" fontId="2" fillId="3" borderId="0" xfId="0" applyFont="1" applyFill="1" applyBorder="1" applyAlignment="1">
      <alignment horizontal="right" vertical="center" wrapText="1"/>
    </xf>
    <xf numFmtId="0" fontId="2" fillId="3" borderId="0" xfId="0" applyFont="1" applyFill="1" applyBorder="1" applyAlignment="1">
      <alignment horizontal="left" vertical="center" wrapText="1"/>
    </xf>
    <xf numFmtId="0" fontId="21" fillId="50" borderId="0" xfId="0" applyFont="1" applyFill="1" applyBorder="1" applyAlignment="1">
      <alignment horizontal="left" vertical="center" wrapText="1"/>
    </xf>
    <xf numFmtId="0" fontId="9" fillId="3" borderId="0" xfId="0" applyFont="1" applyFill="1" applyAlignment="1">
      <alignment horizontal="right" wrapText="1"/>
    </xf>
    <xf numFmtId="0" fontId="25" fillId="50" borderId="0" xfId="0" applyFont="1" applyFill="1" applyBorder="1" applyAlignment="1" applyProtection="1">
      <alignment horizontal="left" vertical="center" wrapText="1"/>
      <protection locked="0"/>
    </xf>
    <xf numFmtId="0" fontId="39" fillId="50" borderId="0" xfId="0" applyFont="1" applyFill="1" applyAlignment="1">
      <alignment horizontal="left" vertical="center"/>
    </xf>
    <xf numFmtId="0" fontId="25" fillId="50" borderId="0" xfId="0" applyFont="1" applyFill="1" applyAlignment="1" applyProtection="1">
      <alignment/>
      <protection locked="0"/>
    </xf>
    <xf numFmtId="0" fontId="2" fillId="3" borderId="39" xfId="0" applyFont="1" applyFill="1" applyBorder="1" applyAlignment="1">
      <alignment horizontal="left" vertical="center" wrapText="1"/>
    </xf>
    <xf numFmtId="0" fontId="9" fillId="3" borderId="0" xfId="0" applyFont="1" applyFill="1" applyAlignment="1">
      <alignment horizontal="justify" vertical="top" wrapText="1"/>
    </xf>
    <xf numFmtId="0" fontId="9" fillId="3" borderId="0" xfId="0" applyFont="1" applyFill="1" applyBorder="1" applyAlignment="1">
      <alignment horizontal="left" vertical="top" wrapText="1"/>
    </xf>
    <xf numFmtId="3" fontId="58" fillId="0" borderId="52" xfId="0" applyNumberFormat="1" applyFont="1" applyFill="1" applyBorder="1" applyAlignment="1">
      <alignment horizontal="center" vertical="center" wrapText="1"/>
    </xf>
    <xf numFmtId="3" fontId="58" fillId="0" borderId="58" xfId="0" applyNumberFormat="1" applyFont="1" applyFill="1" applyBorder="1" applyAlignment="1">
      <alignment horizontal="center" vertical="center" wrapText="1"/>
    </xf>
    <xf numFmtId="0" fontId="21" fillId="50" borderId="59" xfId="0" applyFont="1" applyFill="1" applyBorder="1" applyAlignment="1">
      <alignment horizontal="center" vertical="center" wrapText="1"/>
    </xf>
    <xf numFmtId="0" fontId="21" fillId="50" borderId="22" xfId="0" applyFont="1" applyFill="1" applyBorder="1" applyAlignment="1">
      <alignment horizontal="center" vertical="center" wrapText="1"/>
    </xf>
    <xf numFmtId="0" fontId="21" fillId="50" borderId="60" xfId="0" applyFont="1" applyFill="1" applyBorder="1" applyAlignment="1">
      <alignment horizontal="center" vertical="center" wrapText="1"/>
    </xf>
    <xf numFmtId="0" fontId="21" fillId="50" borderId="37" xfId="0" applyFont="1" applyFill="1" applyBorder="1" applyAlignment="1">
      <alignment horizontal="center" vertical="center" wrapText="1"/>
    </xf>
    <xf numFmtId="0" fontId="161" fillId="0" borderId="52" xfId="89" applyFont="1" applyBorder="1" applyAlignment="1">
      <alignment horizontal="left" vertical="center" wrapText="1"/>
      <protection/>
    </xf>
    <xf numFmtId="0" fontId="161" fillId="0" borderId="38" xfId="89" applyFont="1" applyBorder="1" applyAlignment="1">
      <alignment horizontal="left" vertical="center" wrapText="1"/>
      <protection/>
    </xf>
    <xf numFmtId="0" fontId="161" fillId="0" borderId="58" xfId="89" applyFont="1" applyBorder="1" applyAlignment="1">
      <alignment horizontal="left" vertical="center" wrapText="1"/>
      <protection/>
    </xf>
    <xf numFmtId="3" fontId="58" fillId="0" borderId="38" xfId="0" applyNumberFormat="1" applyFont="1" applyFill="1" applyBorder="1" applyAlignment="1">
      <alignment horizontal="center" vertical="center" wrapText="1"/>
    </xf>
    <xf numFmtId="0" fontId="21" fillId="3" borderId="0" xfId="0" applyFont="1" applyFill="1" applyAlignment="1">
      <alignment horizontal="left" vertical="top" wrapText="1"/>
    </xf>
    <xf numFmtId="0" fontId="2" fillId="3" borderId="0" xfId="0" applyFont="1" applyFill="1" applyAlignment="1" applyProtection="1">
      <alignment horizontal="right" wrapText="1"/>
      <protection locked="0"/>
    </xf>
    <xf numFmtId="0" fontId="2" fillId="11" borderId="0" xfId="0" applyFont="1" applyFill="1" applyAlignment="1" applyProtection="1">
      <alignment horizontal="center"/>
      <protection locked="0"/>
    </xf>
    <xf numFmtId="0" fontId="2" fillId="3" borderId="0" xfId="0" applyFont="1" applyFill="1" applyAlignment="1">
      <alignment horizontal="left" wrapText="1"/>
    </xf>
    <xf numFmtId="0" fontId="19" fillId="3" borderId="0" xfId="0" applyFont="1" applyFill="1" applyBorder="1" applyAlignment="1">
      <alignment horizontal="right" wrapText="1"/>
    </xf>
    <xf numFmtId="0" fontId="9" fillId="3" borderId="0" xfId="0" applyFont="1" applyFill="1" applyAlignment="1">
      <alignment horizontal="center" wrapText="1"/>
    </xf>
    <xf numFmtId="0" fontId="9" fillId="3" borderId="0" xfId="0" applyFont="1" applyFill="1" applyAlignment="1">
      <alignment horizontal="center"/>
    </xf>
    <xf numFmtId="0" fontId="18" fillId="3" borderId="0" xfId="0" applyFont="1" applyFill="1" applyAlignment="1" applyProtection="1">
      <alignment horizontal="left" vertical="center" wrapText="1"/>
      <protection/>
    </xf>
    <xf numFmtId="0" fontId="19" fillId="3" borderId="0" xfId="0" applyFont="1" applyFill="1" applyBorder="1" applyAlignment="1" applyProtection="1">
      <alignment horizontal="right"/>
      <protection/>
    </xf>
    <xf numFmtId="0" fontId="9" fillId="3" borderId="0" xfId="0" applyFont="1" applyFill="1" applyAlignment="1">
      <alignment horizontal="left"/>
    </xf>
    <xf numFmtId="0" fontId="21" fillId="3" borderId="0" xfId="0" applyFont="1" applyFill="1" applyBorder="1" applyAlignment="1">
      <alignment horizontal="left" vertical="top" wrapText="1"/>
    </xf>
    <xf numFmtId="0" fontId="21" fillId="3" borderId="0" xfId="0" applyFont="1" applyFill="1" applyBorder="1" applyAlignment="1">
      <alignment horizontal="left" vertical="top" wrapText="1"/>
    </xf>
    <xf numFmtId="0" fontId="166" fillId="3" borderId="0" xfId="0" applyFont="1" applyFill="1" applyBorder="1" applyAlignment="1">
      <alignment horizontal="right" vertical="center" wrapText="1"/>
    </xf>
    <xf numFmtId="0" fontId="166" fillId="3" borderId="23" xfId="0" applyFont="1" applyFill="1" applyBorder="1" applyAlignment="1">
      <alignment horizontal="right" vertical="center" wrapText="1"/>
    </xf>
    <xf numFmtId="0" fontId="16" fillId="49"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39" xfId="0" applyFont="1" applyFill="1" applyBorder="1" applyAlignment="1">
      <alignment horizontal="left" vertical="center" wrapText="1"/>
    </xf>
    <xf numFmtId="0" fontId="2" fillId="3" borderId="23" xfId="0" applyFont="1" applyFill="1" applyBorder="1" applyAlignment="1">
      <alignment horizontal="left" vertical="top" wrapText="1"/>
    </xf>
    <xf numFmtId="0" fontId="33" fillId="50" borderId="0" xfId="0" applyFont="1" applyFill="1" applyBorder="1" applyAlignment="1" applyProtection="1">
      <alignment horizontal="left" vertical="center" wrapText="1"/>
      <protection locked="0"/>
    </xf>
    <xf numFmtId="0" fontId="190" fillId="50" borderId="38" xfId="89" applyFont="1" applyFill="1" applyBorder="1" applyAlignment="1">
      <alignment horizontal="left" vertical="center" wrapText="1"/>
      <protection/>
    </xf>
    <xf numFmtId="0" fontId="190" fillId="50" borderId="58" xfId="89" applyFont="1" applyFill="1" applyBorder="1" applyAlignment="1">
      <alignment horizontal="left" vertical="center" wrapText="1"/>
      <protection/>
    </xf>
    <xf numFmtId="0" fontId="190" fillId="0" borderId="52" xfId="89" applyFont="1" applyBorder="1" applyAlignment="1">
      <alignment horizontal="right" vertical="center" wrapText="1"/>
      <protection/>
    </xf>
    <xf numFmtId="0" fontId="190" fillId="0" borderId="38" xfId="89" applyFont="1" applyBorder="1" applyAlignment="1">
      <alignment horizontal="right" vertical="center" wrapText="1"/>
      <protection/>
    </xf>
    <xf numFmtId="0" fontId="190" fillId="0" borderId="58" xfId="89" applyFont="1" applyBorder="1" applyAlignment="1">
      <alignment horizontal="right" vertical="center" wrapText="1"/>
      <protection/>
    </xf>
    <xf numFmtId="0" fontId="4" fillId="0" borderId="52" xfId="0" applyFont="1" applyBorder="1" applyAlignment="1">
      <alignment horizontal="center" vertical="center"/>
    </xf>
    <xf numFmtId="0" fontId="4" fillId="0" borderId="38" xfId="0" applyFont="1" applyBorder="1" applyAlignment="1">
      <alignment horizontal="center" vertical="center"/>
    </xf>
    <xf numFmtId="0" fontId="4" fillId="0" borderId="58" xfId="0" applyFont="1" applyBorder="1" applyAlignment="1">
      <alignment horizontal="center" vertical="center"/>
    </xf>
    <xf numFmtId="0" fontId="21" fillId="50" borderId="52" xfId="0" applyFont="1" applyFill="1" applyBorder="1" applyAlignment="1">
      <alignment horizontal="center" vertical="center" wrapText="1"/>
    </xf>
    <xf numFmtId="0" fontId="21" fillId="50" borderId="38" xfId="0" applyFont="1" applyFill="1" applyBorder="1" applyAlignment="1">
      <alignment horizontal="center" vertical="center" wrapText="1"/>
    </xf>
    <xf numFmtId="0" fontId="21" fillId="50" borderId="58" xfId="0" applyFont="1" applyFill="1" applyBorder="1" applyAlignment="1">
      <alignment horizontal="center" vertical="center" wrapText="1"/>
    </xf>
    <xf numFmtId="0" fontId="4" fillId="50" borderId="32" xfId="69" applyFont="1" applyFill="1" applyBorder="1" applyAlignment="1" applyProtection="1">
      <alignment horizontal="left" vertical="center" wrapText="1" indent="1"/>
      <protection locked="0"/>
    </xf>
    <xf numFmtId="0" fontId="2" fillId="3" borderId="32" xfId="0" applyFont="1" applyFill="1" applyBorder="1" applyAlignment="1">
      <alignment horizontal="left" vertical="center" indent="1"/>
    </xf>
    <xf numFmtId="0" fontId="2" fillId="3" borderId="32" xfId="0" applyFont="1" applyFill="1" applyBorder="1" applyAlignment="1">
      <alignment horizontal="left" vertical="center" wrapText="1" indent="1"/>
    </xf>
    <xf numFmtId="4" fontId="11" fillId="50" borderId="32" xfId="0" applyNumberFormat="1" applyFont="1" applyFill="1" applyBorder="1" applyAlignment="1">
      <alignment horizontal="center" vertical="center"/>
    </xf>
    <xf numFmtId="4" fontId="11" fillId="11" borderId="32" xfId="0" applyNumberFormat="1" applyFont="1" applyFill="1" applyBorder="1" applyAlignment="1" applyProtection="1">
      <alignment horizontal="center" vertical="center"/>
      <protection locked="0"/>
    </xf>
    <xf numFmtId="1" fontId="11" fillId="11" borderId="32" xfId="0" applyNumberFormat="1" applyFont="1" applyFill="1" applyBorder="1" applyAlignment="1" applyProtection="1">
      <alignment horizontal="center" vertical="center"/>
      <protection locked="0"/>
    </xf>
    <xf numFmtId="2" fontId="30" fillId="3" borderId="32" xfId="0" applyNumberFormat="1" applyFont="1" applyFill="1" applyBorder="1" applyAlignment="1">
      <alignment horizontal="center" vertical="center"/>
    </xf>
    <xf numFmtId="4" fontId="11" fillId="3" borderId="32" xfId="0" applyNumberFormat="1" applyFont="1" applyFill="1" applyBorder="1" applyAlignment="1">
      <alignment horizontal="center" vertical="center"/>
    </xf>
    <xf numFmtId="0" fontId="178" fillId="3" borderId="0" xfId="0" applyFont="1" applyFill="1" applyBorder="1" applyAlignment="1">
      <alignment horizontal="left" vertical="center" wrapText="1"/>
    </xf>
    <xf numFmtId="0" fontId="178" fillId="3" borderId="19" xfId="0" applyFont="1" applyFill="1" applyBorder="1" applyAlignment="1">
      <alignment horizontal="left" vertical="center" wrapText="1"/>
    </xf>
    <xf numFmtId="0" fontId="4" fillId="50" borderId="0" xfId="0" applyFont="1" applyFill="1" applyBorder="1" applyAlignment="1">
      <alignment horizontal="right" vertical="center"/>
    </xf>
    <xf numFmtId="2" fontId="2" fillId="3" borderId="43" xfId="0" applyNumberFormat="1" applyFont="1" applyFill="1" applyBorder="1" applyAlignment="1" quotePrefix="1">
      <alignment horizontal="center" vertical="center"/>
    </xf>
    <xf numFmtId="2" fontId="2" fillId="3" borderId="44" xfId="0" applyNumberFormat="1" applyFont="1" applyFill="1" applyBorder="1" applyAlignment="1" quotePrefix="1">
      <alignment horizontal="center" vertical="center"/>
    </xf>
    <xf numFmtId="0" fontId="2" fillId="3" borderId="43" xfId="0" applyFont="1" applyFill="1" applyBorder="1" applyAlignment="1">
      <alignment horizontal="left" vertical="center" wrapText="1" indent="1"/>
    </xf>
    <xf numFmtId="0" fontId="2" fillId="3" borderId="51" xfId="0" applyFont="1" applyFill="1" applyBorder="1" applyAlignment="1">
      <alignment horizontal="left" vertical="center" wrapText="1" indent="1"/>
    </xf>
    <xf numFmtId="0" fontId="2" fillId="3" borderId="44" xfId="0" applyFont="1" applyFill="1" applyBorder="1" applyAlignment="1">
      <alignment horizontal="left" vertical="center" wrapText="1" indent="1"/>
    </xf>
    <xf numFmtId="0" fontId="4" fillId="49" borderId="32" xfId="0" applyFont="1" applyFill="1" applyBorder="1" applyAlignment="1">
      <alignment horizontal="center" vertical="center" wrapText="1"/>
    </xf>
    <xf numFmtId="0" fontId="2" fillId="3" borderId="24"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2" fillId="3" borderId="25" xfId="0" applyFont="1" applyFill="1" applyBorder="1" applyAlignment="1">
      <alignment horizontal="left" vertical="center" wrapText="1" indent="1"/>
    </xf>
    <xf numFmtId="49" fontId="2" fillId="50" borderId="61" xfId="0" applyNumberFormat="1" applyFont="1" applyFill="1" applyBorder="1" applyAlignment="1" applyProtection="1">
      <alignment horizontal="justify" vertical="top" wrapText="1"/>
      <protection/>
    </xf>
    <xf numFmtId="49" fontId="2" fillId="50" borderId="0" xfId="0" applyNumberFormat="1" applyFont="1" applyFill="1" applyBorder="1" applyAlignment="1" applyProtection="1">
      <alignment horizontal="justify" vertical="top" wrapText="1"/>
      <protection/>
    </xf>
    <xf numFmtId="49" fontId="2" fillId="50" borderId="62" xfId="0" applyNumberFormat="1" applyFont="1" applyFill="1" applyBorder="1" applyAlignment="1" applyProtection="1">
      <alignment horizontal="justify" vertical="top" wrapText="1"/>
      <protection/>
    </xf>
    <xf numFmtId="0" fontId="2" fillId="3" borderId="24" xfId="0" applyFont="1" applyFill="1" applyBorder="1" applyAlignment="1">
      <alignment horizontal="left"/>
    </xf>
    <xf numFmtId="0" fontId="2" fillId="3" borderId="0" xfId="0" applyFont="1" applyFill="1" applyBorder="1" applyAlignment="1">
      <alignment horizontal="left"/>
    </xf>
    <xf numFmtId="0" fontId="2" fillId="3" borderId="25" xfId="0" applyFont="1" applyFill="1" applyBorder="1" applyAlignment="1">
      <alignment horizontal="left"/>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4" xfId="0" applyFont="1" applyFill="1" applyBorder="1" applyAlignment="1" applyProtection="1">
      <alignment horizontal="left" vertical="top" wrapText="1"/>
      <protection/>
    </xf>
    <xf numFmtId="0" fontId="2" fillId="3" borderId="0" xfId="0" applyFont="1" applyFill="1" applyBorder="1" applyAlignment="1" applyProtection="1">
      <alignment horizontal="left" vertical="top" wrapText="1"/>
      <protection/>
    </xf>
    <xf numFmtId="0" fontId="2" fillId="3" borderId="25" xfId="0" applyFont="1" applyFill="1" applyBorder="1" applyAlignment="1" applyProtection="1">
      <alignment horizontal="left" vertical="top" wrapText="1"/>
      <protection/>
    </xf>
    <xf numFmtId="0" fontId="2" fillId="3" borderId="24"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25" xfId="0" applyFont="1" applyFill="1" applyBorder="1" applyAlignment="1">
      <alignment horizontal="left" vertical="top" wrapText="1"/>
    </xf>
    <xf numFmtId="0" fontId="2" fillId="3" borderId="61" xfId="0" applyFont="1" applyFill="1" applyBorder="1" applyAlignment="1" applyProtection="1">
      <alignment horizontal="left" wrapText="1"/>
      <protection/>
    </xf>
    <xf numFmtId="0" fontId="2" fillId="3" borderId="0" xfId="0" applyFont="1" applyFill="1" applyBorder="1" applyAlignment="1" applyProtection="1">
      <alignment horizontal="left" wrapText="1"/>
      <protection/>
    </xf>
    <xf numFmtId="0" fontId="2" fillId="3" borderId="62" xfId="0" applyFont="1" applyFill="1" applyBorder="1" applyAlignment="1" applyProtection="1">
      <alignment horizontal="left" wrapText="1"/>
      <protection/>
    </xf>
    <xf numFmtId="0" fontId="4" fillId="49" borderId="32" xfId="0" applyFont="1" applyFill="1" applyBorder="1" applyAlignment="1">
      <alignment horizontal="center" vertical="center"/>
    </xf>
    <xf numFmtId="0" fontId="2" fillId="50" borderId="32" xfId="0" applyFont="1" applyFill="1" applyBorder="1" applyAlignment="1">
      <alignment horizontal="left" indent="1"/>
    </xf>
    <xf numFmtId="4" fontId="11" fillId="50" borderId="32" xfId="0" applyNumberFormat="1" applyFont="1" applyFill="1" applyBorder="1" applyAlignment="1">
      <alignment horizontal="center" vertical="center"/>
    </xf>
    <xf numFmtId="1" fontId="11" fillId="50" borderId="32" xfId="0" applyNumberFormat="1" applyFont="1" applyFill="1" applyBorder="1" applyAlignment="1" applyProtection="1">
      <alignment horizontal="center" vertical="center"/>
      <protection/>
    </xf>
    <xf numFmtId="0" fontId="2" fillId="0" borderId="61"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62" xfId="0" applyFont="1" applyFill="1" applyBorder="1" applyAlignment="1" applyProtection="1">
      <alignment horizontal="left" vertical="top" wrapText="1"/>
      <protection/>
    </xf>
    <xf numFmtId="2" fontId="30" fillId="50" borderId="32" xfId="0" applyNumberFormat="1" applyFont="1" applyFill="1" applyBorder="1" applyAlignment="1">
      <alignment horizontal="center" vertical="center"/>
    </xf>
    <xf numFmtId="0" fontId="21" fillId="49" borderId="32" xfId="0" applyFont="1" applyFill="1" applyBorder="1" applyAlignment="1">
      <alignment horizontal="left"/>
    </xf>
    <xf numFmtId="0" fontId="2" fillId="49" borderId="32" xfId="0" applyFont="1" applyFill="1" applyBorder="1" applyAlignment="1">
      <alignment horizontal="left"/>
    </xf>
    <xf numFmtId="1" fontId="11" fillId="50" borderId="33" xfId="0" applyNumberFormat="1" applyFont="1" applyFill="1" applyBorder="1" applyAlignment="1" applyProtection="1">
      <alignment horizontal="center" vertical="center"/>
      <protection/>
    </xf>
    <xf numFmtId="0" fontId="4" fillId="49" borderId="33" xfId="0" applyFont="1" applyFill="1" applyBorder="1" applyAlignment="1">
      <alignment horizontal="center" vertical="center"/>
    </xf>
    <xf numFmtId="2" fontId="30" fillId="50" borderId="33" xfId="0" applyNumberFormat="1" applyFont="1" applyFill="1" applyBorder="1" applyAlignment="1">
      <alignment horizontal="center" vertical="center"/>
    </xf>
    <xf numFmtId="0" fontId="2" fillId="3" borderId="24" xfId="0" applyFont="1" applyFill="1" applyBorder="1" applyAlignment="1">
      <alignment horizontal="justify" vertical="top" wrapText="1"/>
    </xf>
    <xf numFmtId="0" fontId="2" fillId="3" borderId="0" xfId="0" applyFont="1" applyFill="1" applyBorder="1" applyAlignment="1">
      <alignment horizontal="justify" vertical="top" wrapText="1"/>
    </xf>
    <xf numFmtId="0" fontId="2" fillId="3" borderId="25" xfId="0" applyFont="1" applyFill="1" applyBorder="1" applyAlignment="1">
      <alignment horizontal="justify" vertical="top" wrapText="1"/>
    </xf>
    <xf numFmtId="0" fontId="4" fillId="50" borderId="25" xfId="0" applyFont="1" applyFill="1" applyBorder="1" applyAlignment="1">
      <alignment horizontal="right"/>
    </xf>
    <xf numFmtId="0" fontId="4" fillId="50" borderId="63" xfId="0" applyFont="1" applyFill="1" applyBorder="1" applyAlignment="1">
      <alignment horizontal="right"/>
    </xf>
    <xf numFmtId="0" fontId="4" fillId="50" borderId="24" xfId="0" applyFont="1" applyFill="1" applyBorder="1" applyAlignment="1">
      <alignment horizontal="right"/>
    </xf>
    <xf numFmtId="4" fontId="30" fillId="50" borderId="32" xfId="0" applyNumberFormat="1" applyFont="1" applyFill="1" applyBorder="1" applyAlignment="1">
      <alignment horizontal="center"/>
    </xf>
    <xf numFmtId="0" fontId="24" fillId="50" borderId="32" xfId="0" applyNumberFormat="1" applyFont="1" applyFill="1" applyBorder="1" applyAlignment="1" applyProtection="1">
      <alignment horizontal="center" vertical="center" wrapText="1"/>
      <protection hidden="1"/>
    </xf>
    <xf numFmtId="0" fontId="4" fillId="50" borderId="0" xfId="0" applyFont="1" applyFill="1" applyBorder="1" applyAlignment="1">
      <alignment horizontal="right"/>
    </xf>
    <xf numFmtId="4" fontId="11" fillId="50" borderId="32" xfId="0" applyNumberFormat="1" applyFont="1" applyFill="1" applyBorder="1" applyAlignment="1">
      <alignment horizontal="center"/>
    </xf>
    <xf numFmtId="0" fontId="2" fillId="0" borderId="0" xfId="0" applyFont="1" applyBorder="1" applyAlignment="1">
      <alignment horizontal="justify" vertical="top"/>
    </xf>
    <xf numFmtId="0" fontId="2" fillId="0" borderId="25" xfId="0" applyFont="1" applyBorder="1" applyAlignment="1">
      <alignment horizontal="justify" vertical="top"/>
    </xf>
    <xf numFmtId="4" fontId="11" fillId="50" borderId="33" xfId="0" applyNumberFormat="1" applyFont="1" applyFill="1" applyBorder="1" applyAlignment="1">
      <alignment horizontal="center" vertical="center"/>
    </xf>
    <xf numFmtId="49" fontId="39" fillId="49" borderId="0" xfId="0" applyNumberFormat="1" applyFont="1" applyFill="1" applyBorder="1" applyAlignment="1">
      <alignment horizontal="left"/>
    </xf>
    <xf numFmtId="49" fontId="40" fillId="49" borderId="0" xfId="0" applyNumberFormat="1" applyFont="1" applyFill="1" applyBorder="1" applyAlignment="1">
      <alignment horizontal="left"/>
    </xf>
    <xf numFmtId="0" fontId="9" fillId="3" borderId="24" xfId="0" applyNumberFormat="1" applyFont="1" applyFill="1" applyBorder="1" applyAlignment="1" applyProtection="1">
      <alignment horizontal="left"/>
      <protection/>
    </xf>
    <xf numFmtId="0" fontId="9" fillId="3" borderId="0" xfId="0" applyNumberFormat="1" applyFont="1" applyFill="1" applyBorder="1" applyAlignment="1" applyProtection="1">
      <alignment horizontal="left"/>
      <protection/>
    </xf>
    <xf numFmtId="0" fontId="9" fillId="3" borderId="25" xfId="0" applyNumberFormat="1" applyFont="1" applyFill="1" applyBorder="1" applyAlignment="1" applyProtection="1">
      <alignment horizontal="left"/>
      <protection/>
    </xf>
    <xf numFmtId="0" fontId="31" fillId="3" borderId="24" xfId="0" applyFont="1" applyFill="1" applyBorder="1" applyAlignment="1" applyProtection="1">
      <alignment horizontal="center"/>
      <protection locked="0"/>
    </xf>
    <xf numFmtId="0" fontId="31" fillId="3" borderId="0" xfId="0" applyFont="1" applyFill="1" applyBorder="1" applyAlignment="1" applyProtection="1">
      <alignment horizontal="center"/>
      <protection locked="0"/>
    </xf>
    <xf numFmtId="0" fontId="18" fillId="3" borderId="24" xfId="0" applyFont="1" applyFill="1" applyBorder="1" applyAlignment="1">
      <alignment horizontal="right"/>
    </xf>
    <xf numFmtId="0" fontId="18" fillId="3" borderId="0" xfId="0" applyFont="1" applyFill="1" applyBorder="1" applyAlignment="1">
      <alignment horizontal="right"/>
    </xf>
    <xf numFmtId="0" fontId="18" fillId="3" borderId="25" xfId="0" applyFont="1" applyFill="1" applyBorder="1" applyAlignment="1">
      <alignment horizontal="right"/>
    </xf>
    <xf numFmtId="0" fontId="18" fillId="3" borderId="24" xfId="0" applyFont="1" applyFill="1" applyBorder="1" applyAlignment="1" applyProtection="1">
      <alignment horizontal="right"/>
      <protection/>
    </xf>
    <xf numFmtId="0" fontId="18" fillId="3" borderId="0" xfId="0" applyFont="1" applyFill="1" applyBorder="1" applyAlignment="1" applyProtection="1">
      <alignment horizontal="right"/>
      <protection/>
    </xf>
    <xf numFmtId="0" fontId="18" fillId="3" borderId="25" xfId="0" applyFont="1" applyFill="1" applyBorder="1" applyAlignment="1" applyProtection="1">
      <alignment horizontal="right"/>
      <protection/>
    </xf>
    <xf numFmtId="0" fontId="9" fillId="0" borderId="35" xfId="0" applyFont="1" applyBorder="1" applyAlignment="1">
      <alignment horizontal="center" vertical="center"/>
    </xf>
    <xf numFmtId="0" fontId="9" fillId="0" borderId="23" xfId="0" applyFont="1" applyBorder="1" applyAlignment="1">
      <alignment horizontal="center" vertical="center"/>
    </xf>
    <xf numFmtId="0" fontId="9" fillId="50" borderId="23" xfId="0" applyFont="1" applyFill="1" applyBorder="1" applyAlignment="1" applyProtection="1">
      <alignment horizontal="center" vertical="center"/>
      <protection locked="0"/>
    </xf>
    <xf numFmtId="0" fontId="9" fillId="11" borderId="23" xfId="0" applyFont="1" applyFill="1" applyBorder="1" applyAlignment="1" applyProtection="1">
      <alignment horizontal="center" vertical="center"/>
      <protection locked="0"/>
    </xf>
    <xf numFmtId="0" fontId="9" fillId="11" borderId="64" xfId="0" applyFont="1" applyFill="1" applyBorder="1" applyAlignment="1" applyProtection="1">
      <alignment horizontal="center" vertical="center"/>
      <protection locked="0"/>
    </xf>
    <xf numFmtId="0" fontId="2" fillId="0" borderId="65" xfId="0" applyFont="1" applyFill="1" applyBorder="1" applyAlignment="1" applyProtection="1">
      <alignment horizontal="left" vertical="top" wrapText="1"/>
      <protection/>
    </xf>
    <xf numFmtId="0" fontId="2" fillId="0" borderId="39" xfId="0" applyFont="1" applyFill="1" applyBorder="1" applyAlignment="1" applyProtection="1">
      <alignment horizontal="left" vertical="top" wrapText="1"/>
      <protection/>
    </xf>
    <xf numFmtId="0" fontId="2" fillId="0" borderId="66" xfId="0" applyFont="1" applyFill="1" applyBorder="1" applyAlignment="1" applyProtection="1">
      <alignment horizontal="left" vertical="top" wrapText="1"/>
      <protection/>
    </xf>
    <xf numFmtId="0" fontId="2" fillId="3" borderId="67" xfId="0" applyFont="1" applyFill="1" applyBorder="1" applyAlignment="1">
      <alignment horizontal="left" wrapText="1"/>
    </xf>
    <xf numFmtId="0" fontId="2" fillId="3" borderId="0" xfId="0" applyFont="1" applyFill="1" applyBorder="1" applyAlignment="1">
      <alignment horizontal="left" wrapText="1"/>
    </xf>
    <xf numFmtId="0" fontId="2" fillId="3" borderId="25" xfId="0" applyFont="1" applyFill="1" applyBorder="1" applyAlignment="1">
      <alignment horizontal="left" wrapText="1"/>
    </xf>
    <xf numFmtId="0" fontId="2" fillId="3" borderId="24" xfId="0" applyFont="1" applyFill="1" applyBorder="1" applyAlignment="1">
      <alignment horizontal="left" wrapText="1"/>
    </xf>
    <xf numFmtId="0" fontId="2" fillId="3" borderId="68" xfId="0" applyFont="1" applyFill="1" applyBorder="1" applyAlignment="1">
      <alignment horizontal="left" wrapText="1"/>
    </xf>
    <xf numFmtId="0" fontId="32" fillId="3" borderId="31" xfId="0" applyFont="1" applyFill="1" applyBorder="1" applyAlignment="1">
      <alignment horizontal="left" vertical="top" wrapText="1"/>
    </xf>
    <xf numFmtId="0" fontId="2" fillId="50" borderId="61" xfId="0" applyFont="1" applyFill="1" applyBorder="1" applyAlignment="1" applyProtection="1">
      <alignment horizontal="left" vertical="top" wrapText="1"/>
      <protection/>
    </xf>
    <xf numFmtId="0" fontId="2" fillId="50" borderId="0" xfId="0" applyFont="1" applyFill="1" applyBorder="1" applyAlignment="1" applyProtection="1">
      <alignment horizontal="left" vertical="top" wrapText="1"/>
      <protection/>
    </xf>
    <xf numFmtId="0" fontId="2" fillId="50" borderId="62" xfId="0" applyFont="1" applyFill="1" applyBorder="1" applyAlignment="1" applyProtection="1">
      <alignment horizontal="left" vertical="top" wrapText="1"/>
      <protection/>
    </xf>
    <xf numFmtId="0" fontId="2" fillId="3" borderId="32" xfId="0" applyFont="1" applyFill="1" applyBorder="1" applyAlignment="1">
      <alignment horizontal="left" indent="1"/>
    </xf>
    <xf numFmtId="0" fontId="4" fillId="3" borderId="40"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41" xfId="0" applyFont="1" applyFill="1" applyBorder="1" applyAlignment="1">
      <alignment horizontal="left" vertical="top" wrapText="1"/>
    </xf>
    <xf numFmtId="49" fontId="2" fillId="3" borderId="0" xfId="0" applyNumberFormat="1" applyFont="1" applyFill="1" applyBorder="1" applyAlignment="1">
      <alignment horizontal="left"/>
    </xf>
    <xf numFmtId="49" fontId="4" fillId="0" borderId="35"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49" fontId="4" fillId="0" borderId="64" xfId="0" applyNumberFormat="1" applyFont="1" applyFill="1" applyBorder="1" applyAlignment="1">
      <alignment horizontal="left" vertical="center" wrapText="1"/>
    </xf>
    <xf numFmtId="0" fontId="2" fillId="3" borderId="24" xfId="0" applyNumberFormat="1" applyFont="1" applyFill="1" applyBorder="1" applyAlignment="1" applyProtection="1">
      <alignment horizontal="left"/>
      <protection locked="0"/>
    </xf>
    <xf numFmtId="0" fontId="2" fillId="3" borderId="0" xfId="0" applyNumberFormat="1" applyFont="1" applyFill="1" applyBorder="1" applyAlignment="1" applyProtection="1">
      <alignment horizontal="left"/>
      <protection locked="0"/>
    </xf>
    <xf numFmtId="0" fontId="2" fillId="3" borderId="25" xfId="0" applyNumberFormat="1" applyFont="1" applyFill="1" applyBorder="1" applyAlignment="1" applyProtection="1">
      <alignment horizontal="left"/>
      <protection locked="0"/>
    </xf>
    <xf numFmtId="0" fontId="9" fillId="3" borderId="23" xfId="0" applyNumberFormat="1" applyFont="1" applyFill="1" applyBorder="1" applyAlignment="1">
      <alignment horizontal="left" vertical="top" wrapText="1"/>
    </xf>
    <xf numFmtId="0" fontId="9" fillId="3" borderId="64" xfId="0" applyNumberFormat="1" applyFont="1" applyFill="1" applyBorder="1" applyAlignment="1">
      <alignment horizontal="left" vertical="top" wrapText="1"/>
    </xf>
    <xf numFmtId="0" fontId="2" fillId="3" borderId="34"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35" xfId="0" applyFont="1" applyFill="1" applyBorder="1" applyAlignment="1">
      <alignment horizontal="justify" vertical="top" wrapText="1"/>
    </xf>
    <xf numFmtId="0" fontId="2" fillId="3" borderId="23" xfId="0" applyFont="1" applyFill="1" applyBorder="1" applyAlignment="1">
      <alignment horizontal="justify" vertical="top" wrapText="1"/>
    </xf>
    <xf numFmtId="0" fontId="2" fillId="3" borderId="64" xfId="0" applyFont="1" applyFill="1" applyBorder="1" applyAlignment="1">
      <alignment horizontal="justify" vertical="top" wrapText="1"/>
    </xf>
    <xf numFmtId="0" fontId="21" fillId="3" borderId="0" xfId="0" applyFont="1" applyFill="1" applyBorder="1" applyAlignment="1">
      <alignment horizontal="left" vertical="center"/>
    </xf>
    <xf numFmtId="0" fontId="21" fillId="3" borderId="25" xfId="0" applyFont="1" applyFill="1" applyBorder="1" applyAlignment="1">
      <alignment horizontal="left" vertical="center"/>
    </xf>
    <xf numFmtId="0" fontId="31" fillId="3" borderId="23" xfId="0" applyFont="1" applyFill="1" applyBorder="1" applyAlignment="1">
      <alignment horizontal="center"/>
    </xf>
    <xf numFmtId="0" fontId="2" fillId="3" borderId="69" xfId="0" applyFont="1" applyFill="1" applyBorder="1" applyAlignment="1">
      <alignment horizontal="left" wrapText="1"/>
    </xf>
    <xf numFmtId="0" fontId="2" fillId="3" borderId="70" xfId="0" applyFont="1" applyFill="1" applyBorder="1" applyAlignment="1">
      <alignment horizontal="left" wrapText="1"/>
    </xf>
    <xf numFmtId="0" fontId="2" fillId="3" borderId="71" xfId="0" applyFont="1" applyFill="1" applyBorder="1" applyAlignment="1">
      <alignment horizontal="left" wrapText="1"/>
    </xf>
    <xf numFmtId="0" fontId="191" fillId="11" borderId="29" xfId="0" applyFont="1" applyFill="1" applyBorder="1" applyAlignment="1" applyProtection="1">
      <alignment horizontal="left" vertical="center"/>
      <protection locked="0"/>
    </xf>
    <xf numFmtId="0" fontId="191" fillId="11" borderId="26" xfId="0" applyFont="1" applyFill="1" applyBorder="1" applyAlignment="1" applyProtection="1">
      <alignment horizontal="left" vertical="center"/>
      <protection locked="0"/>
    </xf>
    <xf numFmtId="0" fontId="191" fillId="11" borderId="50" xfId="0" applyFont="1" applyFill="1" applyBorder="1" applyAlignment="1" applyProtection="1">
      <alignment horizontal="left" vertical="center"/>
      <protection locked="0"/>
    </xf>
    <xf numFmtId="0" fontId="2" fillId="0" borderId="24"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19" fillId="50" borderId="26" xfId="0" applyFont="1" applyFill="1" applyBorder="1" applyAlignment="1" applyProtection="1">
      <alignment horizontal="center"/>
      <protection locked="0"/>
    </xf>
    <xf numFmtId="0" fontId="4" fillId="3" borderId="40" xfId="0" applyNumberFormat="1" applyFont="1" applyFill="1" applyBorder="1" applyAlignment="1">
      <alignment horizontal="left" wrapText="1"/>
    </xf>
    <xf numFmtId="0" fontId="4" fillId="3" borderId="34" xfId="0" applyNumberFormat="1" applyFont="1" applyFill="1" applyBorder="1" applyAlignment="1">
      <alignment horizontal="left" wrapText="1"/>
    </xf>
    <xf numFmtId="0" fontId="4" fillId="3" borderId="41" xfId="0" applyNumberFormat="1" applyFont="1" applyFill="1" applyBorder="1" applyAlignment="1">
      <alignment horizontal="left" wrapText="1"/>
    </xf>
    <xf numFmtId="0" fontId="4" fillId="11" borderId="0" xfId="0" applyFont="1" applyFill="1" applyBorder="1" applyAlignment="1" applyProtection="1">
      <alignment horizontal="left"/>
      <protection locked="0"/>
    </xf>
    <xf numFmtId="0" fontId="4" fillId="11" borderId="0" xfId="0" applyFont="1" applyFill="1" applyBorder="1" applyAlignment="1" applyProtection="1">
      <alignment horizontal="left"/>
      <protection locked="0"/>
    </xf>
    <xf numFmtId="0" fontId="24" fillId="3" borderId="29" xfId="0" applyFont="1" applyFill="1" applyBorder="1" applyAlignment="1">
      <alignment horizontal="right" vertical="center"/>
    </xf>
    <xf numFmtId="0" fontId="24" fillId="3" borderId="26" xfId="0" applyFont="1" applyFill="1" applyBorder="1" applyAlignment="1">
      <alignment horizontal="right" vertical="center"/>
    </xf>
    <xf numFmtId="0" fontId="24" fillId="3" borderId="50" xfId="0" applyFont="1" applyFill="1" applyBorder="1" applyAlignment="1">
      <alignment horizontal="right" vertical="center"/>
    </xf>
    <xf numFmtId="0" fontId="2" fillId="11" borderId="23" xfId="0" applyFont="1" applyFill="1" applyBorder="1" applyAlignment="1" applyProtection="1">
      <alignment horizontal="left" wrapText="1"/>
      <protection locked="0"/>
    </xf>
    <xf numFmtId="0" fontId="2" fillId="11" borderId="64" xfId="0" applyFont="1" applyFill="1" applyBorder="1" applyAlignment="1" applyProtection="1">
      <alignment horizontal="left" wrapText="1"/>
      <protection locked="0"/>
    </xf>
    <xf numFmtId="0" fontId="2" fillId="54" borderId="24" xfId="0" applyFont="1" applyFill="1" applyBorder="1" applyAlignment="1">
      <alignment horizontal="justify" wrapText="1"/>
    </xf>
    <xf numFmtId="0" fontId="2" fillId="54" borderId="0" xfId="0" applyFont="1" applyFill="1" applyBorder="1" applyAlignment="1">
      <alignment horizontal="justify" wrapText="1"/>
    </xf>
    <xf numFmtId="0" fontId="2" fillId="54" borderId="25" xfId="0" applyFont="1" applyFill="1" applyBorder="1" applyAlignment="1">
      <alignment horizontal="justify" wrapText="1"/>
    </xf>
    <xf numFmtId="0" fontId="2" fillId="3" borderId="24" xfId="0" applyFont="1" applyFill="1" applyBorder="1" applyAlignment="1">
      <alignment horizontal="justify" vertical="center" wrapText="1"/>
    </xf>
    <xf numFmtId="0" fontId="2" fillId="3" borderId="0" xfId="0" applyFont="1" applyFill="1" applyBorder="1" applyAlignment="1">
      <alignment horizontal="justify" vertical="center" wrapText="1"/>
    </xf>
    <xf numFmtId="0" fontId="2" fillId="3" borderId="25" xfId="0" applyFont="1" applyFill="1" applyBorder="1" applyAlignment="1">
      <alignment horizontal="justify" vertical="center" wrapText="1"/>
    </xf>
    <xf numFmtId="0" fontId="168" fillId="3" borderId="26" xfId="0" applyFont="1" applyFill="1" applyBorder="1" applyAlignment="1">
      <alignment horizontal="right"/>
    </xf>
    <xf numFmtId="0" fontId="2" fillId="50" borderId="24" xfId="0" applyFont="1" applyFill="1" applyBorder="1" applyAlignment="1">
      <alignment horizontal="left" vertical="center" wrapText="1" indent="1"/>
    </xf>
    <xf numFmtId="0" fontId="2" fillId="50" borderId="0" xfId="0" applyFont="1" applyFill="1" applyBorder="1" applyAlignment="1">
      <alignment horizontal="left" vertical="center" wrapText="1" indent="1"/>
    </xf>
    <xf numFmtId="0" fontId="2" fillId="50" borderId="25" xfId="0" applyFont="1" applyFill="1" applyBorder="1" applyAlignment="1">
      <alignment horizontal="left" vertical="center" wrapText="1" indent="1"/>
    </xf>
    <xf numFmtId="0" fontId="19" fillId="0" borderId="26" xfId="0" applyFont="1" applyBorder="1" applyAlignment="1" applyProtection="1">
      <alignment horizontal="center"/>
      <protection locked="0"/>
    </xf>
    <xf numFmtId="0" fontId="21" fillId="49" borderId="32" xfId="0" applyFont="1" applyFill="1" applyBorder="1" applyAlignment="1">
      <alignment horizontal="left" vertical="center" wrapText="1"/>
    </xf>
    <xf numFmtId="166" fontId="2" fillId="3" borderId="24" xfId="0" applyNumberFormat="1" applyFont="1" applyFill="1" applyBorder="1" applyAlignment="1">
      <alignment horizontal="left" vertical="center" wrapText="1"/>
    </xf>
    <xf numFmtId="166" fontId="2" fillId="3" borderId="0" xfId="0" applyNumberFormat="1" applyFont="1" applyFill="1" applyBorder="1" applyAlignment="1">
      <alignment horizontal="left" vertical="center" wrapText="1"/>
    </xf>
    <xf numFmtId="166" fontId="2" fillId="3" borderId="25" xfId="0" applyNumberFormat="1" applyFont="1" applyFill="1" applyBorder="1" applyAlignment="1">
      <alignment horizontal="left" vertical="center" wrapText="1"/>
    </xf>
    <xf numFmtId="0" fontId="4" fillId="3" borderId="40" xfId="0" applyFont="1" applyFill="1" applyBorder="1" applyAlignment="1">
      <alignment horizontal="left" vertical="center" wrapText="1"/>
    </xf>
    <xf numFmtId="0" fontId="4" fillId="3" borderId="34" xfId="0" applyFont="1" applyFill="1" applyBorder="1" applyAlignment="1">
      <alignment horizontal="left" vertical="center" wrapText="1"/>
    </xf>
    <xf numFmtId="0" fontId="4" fillId="3" borderId="41" xfId="0" applyFont="1" applyFill="1" applyBorder="1" applyAlignment="1">
      <alignment horizontal="left" vertical="center" wrapText="1"/>
    </xf>
    <xf numFmtId="0" fontId="4" fillId="3" borderId="40" xfId="0" applyFont="1" applyFill="1" applyBorder="1" applyAlignment="1">
      <alignment horizontal="left" vertical="top" wrapText="1"/>
    </xf>
    <xf numFmtId="166" fontId="2" fillId="3" borderId="0" xfId="0" applyNumberFormat="1" applyFont="1" applyFill="1" applyBorder="1" applyAlignment="1">
      <alignment horizontal="left"/>
    </xf>
    <xf numFmtId="166" fontId="2" fillId="3" borderId="25" xfId="0" applyNumberFormat="1" applyFont="1" applyFill="1" applyBorder="1" applyAlignment="1">
      <alignment horizontal="left"/>
    </xf>
    <xf numFmtId="0" fontId="21" fillId="49" borderId="52" xfId="0" applyFont="1" applyFill="1" applyBorder="1" applyAlignment="1">
      <alignment horizontal="left" vertical="center" wrapText="1" indent="1"/>
    </xf>
    <xf numFmtId="0" fontId="21" fillId="49" borderId="38" xfId="0" applyFont="1" applyFill="1" applyBorder="1" applyAlignment="1">
      <alignment horizontal="left" vertical="center" wrapText="1" indent="1"/>
    </xf>
    <xf numFmtId="0" fontId="21" fillId="49" borderId="58" xfId="0" applyFont="1" applyFill="1" applyBorder="1" applyAlignment="1">
      <alignment horizontal="left" vertical="center" wrapText="1" indent="1"/>
    </xf>
    <xf numFmtId="0" fontId="9" fillId="3" borderId="33" xfId="0" applyFont="1" applyFill="1" applyBorder="1" applyAlignment="1">
      <alignment horizontal="left" vertical="center" wrapText="1" indent="1"/>
    </xf>
    <xf numFmtId="0" fontId="4" fillId="49" borderId="33" xfId="0" applyFont="1" applyFill="1" applyBorder="1" applyAlignment="1">
      <alignment horizontal="center" vertical="center" wrapText="1"/>
    </xf>
    <xf numFmtId="3" fontId="30" fillId="0" borderId="2" xfId="0" applyNumberFormat="1" applyFont="1" applyBorder="1" applyAlignment="1" applyProtection="1">
      <alignment horizontal="center" vertical="center" wrapText="1"/>
      <protection hidden="1"/>
    </xf>
    <xf numFmtId="1" fontId="21" fillId="11" borderId="32" xfId="0" applyNumberFormat="1" applyFont="1" applyFill="1" applyBorder="1" applyAlignment="1" applyProtection="1">
      <alignment horizontal="center" vertical="center" wrapText="1"/>
      <protection locked="0"/>
    </xf>
    <xf numFmtId="0" fontId="166" fillId="3" borderId="0" xfId="0" applyFont="1" applyFill="1" applyBorder="1" applyAlignment="1" applyProtection="1">
      <alignment horizontal="right" vertical="top" wrapText="1"/>
      <protection/>
    </xf>
    <xf numFmtId="0" fontId="18" fillId="3" borderId="0" xfId="0" applyFont="1" applyFill="1" applyAlignment="1">
      <alignment horizontal="right" vertical="center" wrapText="1" indent="2"/>
    </xf>
    <xf numFmtId="0" fontId="18" fillId="3" borderId="0" xfId="0" applyFont="1" applyFill="1" applyBorder="1" applyAlignment="1">
      <alignment horizontal="right" vertical="center" wrapText="1" indent="2"/>
    </xf>
    <xf numFmtId="0" fontId="192" fillId="0" borderId="2" xfId="0" applyFont="1" applyBorder="1" applyAlignment="1">
      <alignment horizontal="left" vertical="center" wrapText="1"/>
    </xf>
    <xf numFmtId="0" fontId="16" fillId="3" borderId="0" xfId="0" applyFont="1" applyFill="1" applyBorder="1" applyAlignment="1">
      <alignment horizontal="left" wrapText="1" indent="2"/>
    </xf>
    <xf numFmtId="0" fontId="2" fillId="50" borderId="32" xfId="0" applyFont="1" applyFill="1" applyBorder="1" applyAlignment="1">
      <alignment horizontal="center" vertical="center" wrapText="1"/>
    </xf>
    <xf numFmtId="0" fontId="11" fillId="50" borderId="39" xfId="0" applyFont="1" applyFill="1" applyBorder="1" applyAlignment="1" applyProtection="1">
      <alignment horizontal="center" vertical="center"/>
      <protection locked="0"/>
    </xf>
    <xf numFmtId="0" fontId="30" fillId="50" borderId="39" xfId="0" applyFont="1" applyFill="1" applyBorder="1" applyAlignment="1" applyProtection="1">
      <alignment horizontal="left" vertical="center" wrapText="1"/>
      <protection locked="0"/>
    </xf>
    <xf numFmtId="0" fontId="16" fillId="50" borderId="46" xfId="0" applyFont="1" applyFill="1" applyBorder="1" applyAlignment="1" applyProtection="1">
      <alignment horizontal="left" vertical="center" wrapText="1"/>
      <protection/>
    </xf>
    <xf numFmtId="0" fontId="9" fillId="50" borderId="32" xfId="0" applyFont="1" applyFill="1" applyBorder="1" applyAlignment="1">
      <alignment horizontal="left" vertical="center" wrapText="1"/>
    </xf>
    <xf numFmtId="0" fontId="9" fillId="3" borderId="0" xfId="0" applyNumberFormat="1" applyFont="1" applyFill="1" applyAlignment="1">
      <alignment horizontal="left" vertical="center"/>
    </xf>
    <xf numFmtId="0" fontId="18" fillId="19" borderId="43" xfId="0" applyFont="1" applyFill="1" applyBorder="1" applyAlignment="1">
      <alignment horizontal="center" vertical="center" wrapText="1"/>
    </xf>
    <xf numFmtId="0" fontId="18" fillId="19" borderId="44" xfId="0" applyFont="1" applyFill="1" applyBorder="1" applyAlignment="1">
      <alignment horizontal="center" vertical="center" wrapText="1"/>
    </xf>
    <xf numFmtId="0" fontId="9" fillId="50" borderId="32" xfId="0" applyFont="1" applyFill="1" applyBorder="1" applyAlignment="1">
      <alignment horizontal="center" vertical="center" wrapText="1"/>
    </xf>
    <xf numFmtId="0" fontId="18" fillId="0" borderId="32" xfId="0" applyFont="1" applyBorder="1" applyAlignment="1">
      <alignment horizontal="left" vertical="center" wrapText="1"/>
    </xf>
    <xf numFmtId="0" fontId="18" fillId="0" borderId="43" xfId="0" applyFont="1" applyBorder="1" applyAlignment="1">
      <alignment horizontal="left" vertical="center" wrapText="1"/>
    </xf>
    <xf numFmtId="0" fontId="21" fillId="11" borderId="43" xfId="0" applyFont="1" applyFill="1" applyBorder="1" applyAlignment="1" applyProtection="1">
      <alignment horizontal="center" vertical="center" wrapText="1"/>
      <protection locked="0"/>
    </xf>
    <xf numFmtId="0" fontId="21" fillId="11" borderId="44" xfId="0" applyFont="1" applyFill="1" applyBorder="1" applyAlignment="1" applyProtection="1">
      <alignment horizontal="center" vertical="center" wrapText="1"/>
      <protection locked="0"/>
    </xf>
    <xf numFmtId="3" fontId="21" fillId="0" borderId="32" xfId="0" applyNumberFormat="1" applyFont="1" applyBorder="1" applyAlignment="1">
      <alignment horizontal="center" vertical="center" wrapText="1"/>
    </xf>
    <xf numFmtId="0" fontId="18" fillId="50" borderId="51" xfId="0" applyFont="1" applyFill="1" applyBorder="1" applyAlignment="1">
      <alignment horizontal="center" vertical="center" wrapText="1"/>
    </xf>
    <xf numFmtId="0" fontId="18" fillId="50" borderId="44" xfId="0" applyFont="1" applyFill="1" applyBorder="1" applyAlignment="1">
      <alignment horizontal="center" vertical="center" wrapText="1"/>
    </xf>
    <xf numFmtId="0" fontId="2" fillId="3" borderId="0" xfId="0" applyFont="1" applyFill="1" applyAlignment="1" applyProtection="1">
      <alignment horizontal="left" wrapText="1"/>
      <protection locked="0"/>
    </xf>
    <xf numFmtId="0" fontId="2" fillId="3" borderId="0" xfId="0" applyFont="1" applyFill="1" applyAlignment="1" applyProtection="1">
      <alignment horizontal="left" wrapText="1"/>
      <protection/>
    </xf>
    <xf numFmtId="0" fontId="9" fillId="48" borderId="0" xfId="0" applyFont="1" applyFill="1" applyAlignment="1">
      <alignment vertical="top" wrapText="1"/>
    </xf>
    <xf numFmtId="0" fontId="9" fillId="48" borderId="0" xfId="0" applyFont="1" applyFill="1" applyAlignment="1">
      <alignment wrapText="1"/>
    </xf>
    <xf numFmtId="3" fontId="193" fillId="0" borderId="2" xfId="0" applyNumberFormat="1" applyFont="1" applyBorder="1" applyAlignment="1" applyProtection="1">
      <alignment horizontal="center" vertical="center" wrapText="1"/>
      <protection hidden="1"/>
    </xf>
    <xf numFmtId="0" fontId="167" fillId="50" borderId="2" xfId="0" applyNumberFormat="1" applyFont="1" applyFill="1" applyBorder="1" applyAlignment="1" applyProtection="1">
      <alignment horizontal="center" vertical="center" wrapText="1"/>
      <protection/>
    </xf>
    <xf numFmtId="0" fontId="9" fillId="0" borderId="2" xfId="0" applyFont="1" applyBorder="1" applyAlignment="1">
      <alignment horizontal="left" vertical="center" wrapText="1"/>
    </xf>
    <xf numFmtId="0" fontId="11" fillId="50" borderId="2" xfId="0" applyNumberFormat="1" applyFont="1" applyFill="1" applyBorder="1" applyAlignment="1" applyProtection="1">
      <alignment horizontal="center" vertical="center" wrapText="1"/>
      <protection/>
    </xf>
    <xf numFmtId="0" fontId="9" fillId="3" borderId="23" xfId="0" applyFont="1" applyFill="1" applyBorder="1" applyAlignment="1">
      <alignment horizontal="left" vertical="center" wrapText="1"/>
    </xf>
    <xf numFmtId="0" fontId="21" fillId="11" borderId="2" xfId="0" applyFont="1" applyFill="1" applyBorder="1" applyAlignment="1" applyProtection="1">
      <alignment vertical="center"/>
      <protection locked="0"/>
    </xf>
    <xf numFmtId="0" fontId="18" fillId="0" borderId="2" xfId="0" applyFont="1" applyFill="1" applyBorder="1" applyAlignment="1">
      <alignment horizontal="center" vertical="center" wrapText="1"/>
    </xf>
    <xf numFmtId="0" fontId="194" fillId="48" borderId="0" xfId="69" applyFont="1" applyFill="1" applyAlignment="1" applyProtection="1">
      <alignment horizontal="center" vertical="center" wrapText="1"/>
      <protection/>
    </xf>
    <xf numFmtId="0" fontId="194" fillId="48" borderId="0" xfId="69" applyFont="1" applyFill="1" applyAlignment="1" applyProtection="1">
      <alignment horizontal="center" vertical="center"/>
      <protection/>
    </xf>
    <xf numFmtId="0" fontId="4" fillId="3" borderId="23" xfId="0" applyFont="1" applyFill="1" applyBorder="1" applyAlignment="1">
      <alignment horizontal="right"/>
    </xf>
    <xf numFmtId="0" fontId="9" fillId="50" borderId="43" xfId="0" applyFont="1" applyFill="1" applyBorder="1" applyAlignment="1">
      <alignment horizontal="left" vertical="center" wrapText="1"/>
    </xf>
    <xf numFmtId="0" fontId="9" fillId="50" borderId="44" xfId="0" applyFont="1" applyFill="1" applyBorder="1" applyAlignment="1">
      <alignment horizontal="left" vertical="center" wrapText="1"/>
    </xf>
    <xf numFmtId="0" fontId="31" fillId="3" borderId="0" xfId="0" applyFont="1" applyFill="1" applyBorder="1" applyAlignment="1">
      <alignment horizontal="left" vertical="top" wrapText="1"/>
    </xf>
    <xf numFmtId="0" fontId="31" fillId="3" borderId="23" xfId="0" applyFont="1" applyFill="1" applyBorder="1" applyAlignment="1">
      <alignment horizontal="left" vertical="top" wrapText="1"/>
    </xf>
    <xf numFmtId="0" fontId="33" fillId="49" borderId="0" xfId="0" applyFont="1" applyFill="1" applyBorder="1" applyAlignment="1">
      <alignment horizontal="left" vertical="center" wrapText="1"/>
    </xf>
    <xf numFmtId="0" fontId="31" fillId="3" borderId="23" xfId="0" applyFont="1" applyFill="1" applyBorder="1" applyAlignment="1">
      <alignment horizontal="left" vertical="center"/>
    </xf>
    <xf numFmtId="0" fontId="16" fillId="50" borderId="46" xfId="69" applyNumberFormat="1" applyFont="1" applyFill="1" applyBorder="1" applyAlignment="1" applyProtection="1">
      <alignment horizontal="left"/>
      <protection/>
    </xf>
    <xf numFmtId="0" fontId="16" fillId="50" borderId="46" xfId="0" applyNumberFormat="1" applyFont="1" applyFill="1" applyBorder="1" applyAlignment="1" applyProtection="1">
      <alignment horizontal="left"/>
      <protection/>
    </xf>
    <xf numFmtId="0" fontId="9" fillId="3" borderId="0" xfId="0" applyFont="1" applyFill="1" applyAlignment="1">
      <alignment horizontal="left" vertical="top" wrapText="1"/>
    </xf>
    <xf numFmtId="0" fontId="9" fillId="3" borderId="0" xfId="0" applyFont="1" applyFill="1" applyAlignment="1">
      <alignment horizontal="left" vertical="center" wrapText="1"/>
    </xf>
    <xf numFmtId="0" fontId="18" fillId="19" borderId="32" xfId="0" applyFont="1" applyFill="1" applyBorder="1" applyAlignment="1">
      <alignment horizontal="center" vertical="center"/>
    </xf>
    <xf numFmtId="0" fontId="21" fillId="3" borderId="0" xfId="0" applyFont="1" applyFill="1" applyBorder="1" applyAlignment="1" applyProtection="1">
      <alignment horizontal="left" vertical="top" wrapText="1"/>
      <protection locked="0"/>
    </xf>
    <xf numFmtId="0" fontId="49" fillId="50" borderId="0" xfId="0" applyFont="1" applyFill="1" applyAlignment="1">
      <alignment horizontal="center" vertical="center" textRotation="90"/>
    </xf>
    <xf numFmtId="0" fontId="16" fillId="3" borderId="0" xfId="0" applyFont="1" applyFill="1" applyBorder="1" applyAlignment="1">
      <alignment horizontal="left" vertical="top" wrapText="1" indent="2"/>
    </xf>
    <xf numFmtId="0" fontId="18" fillId="19" borderId="43" xfId="0" applyFont="1" applyFill="1" applyBorder="1" applyAlignment="1">
      <alignment horizontal="left" vertical="center" wrapText="1"/>
    </xf>
    <xf numFmtId="0" fontId="18" fillId="19" borderId="51" xfId="0" applyFont="1" applyFill="1" applyBorder="1" applyAlignment="1">
      <alignment horizontal="left" vertical="center" wrapText="1"/>
    </xf>
    <xf numFmtId="0" fontId="18" fillId="19" borderId="44" xfId="0" applyFont="1" applyFill="1" applyBorder="1" applyAlignment="1">
      <alignment horizontal="left" vertical="center" wrapText="1"/>
    </xf>
    <xf numFmtId="0" fontId="18" fillId="19" borderId="43" xfId="0" applyFont="1" applyFill="1" applyBorder="1" applyAlignment="1">
      <alignment horizontal="center" vertical="center"/>
    </xf>
    <xf numFmtId="0" fontId="18" fillId="19" borderId="51" xfId="0" applyFont="1" applyFill="1" applyBorder="1" applyAlignment="1">
      <alignment horizontal="center" vertical="center"/>
    </xf>
    <xf numFmtId="0" fontId="18" fillId="19" borderId="44" xfId="0" applyFont="1" applyFill="1" applyBorder="1" applyAlignment="1">
      <alignment horizontal="center" vertical="center"/>
    </xf>
    <xf numFmtId="0" fontId="9" fillId="50" borderId="51" xfId="0" applyFont="1" applyFill="1" applyBorder="1" applyAlignment="1">
      <alignment horizontal="left" vertical="center" wrapText="1"/>
    </xf>
    <xf numFmtId="0" fontId="18" fillId="19" borderId="32" xfId="0" applyFont="1" applyFill="1" applyBorder="1" applyAlignment="1">
      <alignment horizontal="left" vertical="center" wrapText="1"/>
    </xf>
    <xf numFmtId="0" fontId="18" fillId="19" borderId="32" xfId="0" applyFont="1" applyFill="1" applyBorder="1" applyAlignment="1">
      <alignment horizontal="center" vertical="center" wrapText="1"/>
    </xf>
    <xf numFmtId="0" fontId="19" fillId="3" borderId="0" xfId="0" applyFont="1" applyFill="1" applyBorder="1" applyAlignment="1">
      <alignment horizontal="right" wrapText="1"/>
    </xf>
    <xf numFmtId="0" fontId="9" fillId="3" borderId="0" xfId="0" applyFont="1" applyFill="1" applyAlignment="1">
      <alignment horizontal="justify" wrapText="1"/>
    </xf>
    <xf numFmtId="0" fontId="18" fillId="19" borderId="43" xfId="0" applyFont="1" applyFill="1" applyBorder="1" applyAlignment="1">
      <alignment horizontal="left" vertical="center"/>
    </xf>
    <xf numFmtId="0" fontId="18" fillId="19" borderId="51" xfId="0" applyFont="1" applyFill="1" applyBorder="1" applyAlignment="1">
      <alignment horizontal="left" vertical="center"/>
    </xf>
    <xf numFmtId="0" fontId="18" fillId="19" borderId="44" xfId="0" applyFont="1" applyFill="1" applyBorder="1" applyAlignment="1">
      <alignment horizontal="left" vertical="center"/>
    </xf>
    <xf numFmtId="3" fontId="21" fillId="0" borderId="43" xfId="0" applyNumberFormat="1" applyFont="1" applyBorder="1" applyAlignment="1">
      <alignment horizontal="center" vertical="center" wrapText="1"/>
    </xf>
    <xf numFmtId="0" fontId="21" fillId="11" borderId="43" xfId="0" applyFont="1" applyFill="1" applyBorder="1" applyAlignment="1" applyProtection="1">
      <alignment horizontal="center" vertical="center"/>
      <protection locked="0"/>
    </xf>
    <xf numFmtId="0" fontId="21" fillId="11" borderId="44" xfId="0" applyFont="1" applyFill="1" applyBorder="1" applyAlignment="1" applyProtection="1">
      <alignment horizontal="center" vertical="center"/>
      <protection locked="0"/>
    </xf>
    <xf numFmtId="0" fontId="16" fillId="3" borderId="0" xfId="0" applyFont="1" applyFill="1" applyBorder="1" applyAlignment="1">
      <alignment vertical="top" wrapText="1"/>
    </xf>
    <xf numFmtId="0" fontId="18" fillId="19" borderId="72" xfId="0" applyFont="1" applyFill="1" applyBorder="1" applyAlignment="1">
      <alignment horizontal="center" vertical="center" wrapText="1"/>
    </xf>
    <xf numFmtId="0" fontId="16" fillId="50" borderId="46" xfId="69" applyNumberFormat="1" applyFont="1" applyFill="1" applyBorder="1" applyAlignment="1" applyProtection="1">
      <alignment/>
      <protection/>
    </xf>
    <xf numFmtId="0" fontId="16" fillId="50" borderId="46" xfId="0" applyNumberFormat="1" applyFont="1" applyFill="1" applyBorder="1" applyAlignment="1" applyProtection="1">
      <alignment/>
      <protection/>
    </xf>
    <xf numFmtId="0" fontId="166" fillId="3" borderId="0" xfId="0" applyFont="1" applyFill="1" applyBorder="1" applyAlignment="1" applyProtection="1">
      <alignment horizontal="center" vertical="top" wrapText="1"/>
      <protection/>
    </xf>
    <xf numFmtId="0" fontId="103" fillId="48" borderId="32" xfId="0" applyFont="1" applyFill="1" applyBorder="1" applyAlignment="1" applyProtection="1">
      <alignment horizontal="center" vertical="center" wrapText="1"/>
      <protection/>
    </xf>
    <xf numFmtId="0" fontId="11" fillId="0" borderId="32" xfId="0" applyFont="1" applyBorder="1" applyAlignment="1" applyProtection="1">
      <alignment horizontal="left" vertical="center" wrapText="1"/>
      <protection/>
    </xf>
    <xf numFmtId="0" fontId="11" fillId="11" borderId="32" xfId="0" applyFont="1" applyFill="1" applyBorder="1" applyAlignment="1" applyProtection="1">
      <alignment horizontal="center" vertical="center" wrapText="1"/>
      <protection locked="0"/>
    </xf>
    <xf numFmtId="49" fontId="2" fillId="50" borderId="0" xfId="0" applyNumberFormat="1" applyFont="1" applyFill="1" applyBorder="1" applyAlignment="1" applyProtection="1">
      <alignment horizontal="left" vertical="center" wrapText="1"/>
      <protection/>
    </xf>
    <xf numFmtId="49" fontId="103" fillId="19" borderId="32" xfId="0" applyNumberFormat="1" applyFont="1" applyFill="1" applyBorder="1" applyAlignment="1" applyProtection="1">
      <alignment horizontal="left" vertical="center" wrapText="1" indent="2"/>
      <protection/>
    </xf>
    <xf numFmtId="0" fontId="11" fillId="50" borderId="32" xfId="0" applyFont="1" applyFill="1" applyBorder="1" applyAlignment="1" applyProtection="1">
      <alignment horizontal="left" vertical="top" wrapText="1"/>
      <protection/>
    </xf>
    <xf numFmtId="49" fontId="2" fillId="0" borderId="0" xfId="0" applyNumberFormat="1" applyFont="1" applyFill="1" applyBorder="1" applyAlignment="1" applyProtection="1">
      <alignment horizontal="left" vertical="center" wrapText="1"/>
      <protection/>
    </xf>
    <xf numFmtId="0" fontId="2" fillId="3" borderId="0" xfId="0" applyFont="1" applyFill="1" applyAlignment="1" applyProtection="1">
      <alignment horizontal="justify" vertical="top" wrapText="1"/>
      <protection/>
    </xf>
    <xf numFmtId="0" fontId="21" fillId="3" borderId="0" xfId="0" applyFont="1" applyFill="1" applyAlignment="1" applyProtection="1">
      <alignment horizontal="left" vertical="top" wrapText="1"/>
      <protection/>
    </xf>
    <xf numFmtId="0" fontId="2" fillId="3" borderId="0" xfId="0" applyFont="1" applyFill="1" applyBorder="1" applyAlignment="1" applyProtection="1">
      <alignment horizontal="right" vertical="center" wrapText="1"/>
      <protection/>
    </xf>
    <xf numFmtId="0" fontId="4" fillId="3" borderId="0" xfId="0" applyFont="1" applyFill="1" applyAlignment="1" applyProtection="1">
      <alignment horizontal="left" vertical="top" wrapText="1"/>
      <protection/>
    </xf>
    <xf numFmtId="0" fontId="19" fillId="3" borderId="0" xfId="0" applyFont="1" applyFill="1" applyBorder="1" applyAlignment="1" applyProtection="1">
      <alignment horizontal="right" wrapText="1"/>
      <protection/>
    </xf>
    <xf numFmtId="0" fontId="2" fillId="3" borderId="0" xfId="0" applyFont="1" applyFill="1" applyAlignment="1" applyProtection="1">
      <alignment horizontal="center" wrapText="1"/>
      <protection/>
    </xf>
    <xf numFmtId="0" fontId="2" fillId="3" borderId="0" xfId="0" applyFont="1" applyFill="1" applyAlignment="1" applyProtection="1">
      <alignment horizontal="center"/>
      <protection/>
    </xf>
    <xf numFmtId="0" fontId="2" fillId="3" borderId="0" xfId="0" applyFont="1" applyFill="1" applyAlignment="1" applyProtection="1">
      <alignment horizontal="left"/>
      <protection/>
    </xf>
    <xf numFmtId="0" fontId="4" fillId="3" borderId="23" xfId="0" applyFont="1" applyFill="1" applyBorder="1" applyAlignment="1" applyProtection="1">
      <alignment horizontal="center" vertical="center" wrapText="1"/>
      <protection/>
    </xf>
    <xf numFmtId="0" fontId="4" fillId="3" borderId="23" xfId="0" applyNumberFormat="1" applyFont="1" applyFill="1" applyBorder="1" applyAlignment="1" applyProtection="1">
      <alignment horizontal="center" vertical="center" wrapText="1"/>
      <protection/>
    </xf>
    <xf numFmtId="0" fontId="30" fillId="50" borderId="39" xfId="0" applyFont="1" applyFill="1" applyBorder="1" applyAlignment="1" applyProtection="1">
      <alignment horizontal="left" vertical="center" wrapText="1"/>
      <protection/>
    </xf>
    <xf numFmtId="0" fontId="11" fillId="50" borderId="39" xfId="0" applyFont="1" applyFill="1" applyBorder="1" applyAlignment="1" applyProtection="1">
      <alignment horizontal="left" vertical="center"/>
      <protection/>
    </xf>
    <xf numFmtId="0" fontId="24" fillId="49" borderId="0" xfId="0" applyFont="1" applyFill="1" applyBorder="1" applyAlignment="1">
      <alignment horizontal="left" vertical="center" wrapText="1"/>
    </xf>
    <xf numFmtId="0" fontId="2" fillId="3" borderId="0" xfId="0" applyFont="1" applyFill="1" applyBorder="1" applyAlignment="1" applyProtection="1">
      <alignment horizontal="left" vertical="center" wrapText="1"/>
      <protection/>
    </xf>
    <xf numFmtId="0" fontId="2" fillId="3" borderId="39" xfId="0" applyFont="1" applyFill="1" applyBorder="1" applyAlignment="1" applyProtection="1">
      <alignment horizontal="left" vertical="center" wrapText="1"/>
      <protection/>
    </xf>
    <xf numFmtId="0" fontId="19" fillId="50" borderId="0" xfId="0" applyFont="1" applyFill="1" applyBorder="1" applyAlignment="1" applyProtection="1">
      <alignment horizontal="left" vertical="center" wrapText="1"/>
      <protection/>
    </xf>
    <xf numFmtId="0" fontId="19" fillId="50" borderId="0" xfId="69" applyNumberFormat="1" applyFont="1" applyFill="1" applyBorder="1" applyAlignment="1" applyProtection="1">
      <alignment horizontal="left"/>
      <protection/>
    </xf>
    <xf numFmtId="0" fontId="2" fillId="3" borderId="0" xfId="0" applyFont="1" applyFill="1" applyAlignment="1" applyProtection="1">
      <alignment horizontal="left" vertical="center" wrapText="1"/>
      <protection/>
    </xf>
    <xf numFmtId="0" fontId="11" fillId="0" borderId="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90" fillId="50" borderId="0" xfId="0" applyFont="1" applyFill="1" applyBorder="1" applyAlignment="1" applyProtection="1">
      <alignment horizontal="left" vertical="top" wrapText="1"/>
      <protection/>
    </xf>
    <xf numFmtId="0" fontId="21" fillId="19" borderId="32" xfId="0" applyFont="1" applyFill="1" applyBorder="1" applyAlignment="1" applyProtection="1">
      <alignment horizontal="left" vertical="center" wrapText="1" indent="2"/>
      <protection/>
    </xf>
    <xf numFmtId="0" fontId="11" fillId="0" borderId="32" xfId="0" applyFont="1" applyFill="1" applyBorder="1" applyAlignment="1" applyProtection="1">
      <alignment horizontal="left" vertical="center" wrapText="1"/>
      <protection/>
    </xf>
    <xf numFmtId="0" fontId="4" fillId="3" borderId="23" xfId="0" applyNumberFormat="1" applyFont="1" applyFill="1" applyBorder="1" applyAlignment="1" applyProtection="1">
      <alignment horizontal="right" vertical="center" wrapText="1"/>
      <protection/>
    </xf>
    <xf numFmtId="0" fontId="2" fillId="0" borderId="65" xfId="0" applyFont="1" applyFill="1" applyBorder="1" applyAlignment="1" applyProtection="1">
      <alignment horizontal="left" vertical="center" wrapText="1"/>
      <protection/>
    </xf>
    <xf numFmtId="0" fontId="2" fillId="0" borderId="39" xfId="0" applyFont="1" applyFill="1" applyBorder="1" applyAlignment="1" applyProtection="1">
      <alignment horizontal="left" vertical="center" wrapText="1"/>
      <protection/>
    </xf>
    <xf numFmtId="0" fontId="2" fillId="0" borderId="66" xfId="0" applyFont="1" applyFill="1" applyBorder="1" applyAlignment="1" applyProtection="1">
      <alignment horizontal="left" vertical="center" wrapText="1"/>
      <protection/>
    </xf>
    <xf numFmtId="0" fontId="9" fillId="3" borderId="0" xfId="0" applyFont="1" applyFill="1" applyAlignment="1" applyProtection="1">
      <alignment horizontal="left" vertical="center" wrapText="1"/>
      <protection/>
    </xf>
    <xf numFmtId="0" fontId="4" fillId="0" borderId="43" xfId="0" applyFont="1" applyFill="1" applyBorder="1" applyAlignment="1" applyProtection="1">
      <alignment horizontal="center" vertical="center" wrapText="1"/>
      <protection/>
    </xf>
    <xf numFmtId="0" fontId="4" fillId="0" borderId="51" xfId="0" applyFont="1" applyFill="1" applyBorder="1" applyAlignment="1" applyProtection="1">
      <alignment horizontal="center" vertical="center" wrapText="1"/>
      <protection/>
    </xf>
    <xf numFmtId="0" fontId="2" fillId="11" borderId="43" xfId="0" applyFont="1" applyFill="1" applyBorder="1" applyAlignment="1" applyProtection="1">
      <alignment horizontal="center" vertical="center" wrapText="1"/>
      <protection/>
    </xf>
    <xf numFmtId="0" fontId="2" fillId="11" borderId="51" xfId="0" applyFont="1" applyFill="1" applyBorder="1" applyAlignment="1" applyProtection="1">
      <alignment horizontal="center" vertical="center" wrapText="1"/>
      <protection/>
    </xf>
    <xf numFmtId="0" fontId="9" fillId="3" borderId="0" xfId="0" applyFont="1" applyFill="1" applyBorder="1" applyAlignment="1" applyProtection="1">
      <alignment horizontal="left" vertical="center" wrapText="1"/>
      <protection/>
    </xf>
    <xf numFmtId="0" fontId="16" fillId="49" borderId="0" xfId="0" applyFont="1" applyFill="1" applyBorder="1" applyAlignment="1" applyProtection="1">
      <alignment horizontal="left" vertical="center" wrapText="1"/>
      <protection/>
    </xf>
    <xf numFmtId="0" fontId="9" fillId="3" borderId="39" xfId="0" applyFont="1" applyFill="1" applyBorder="1" applyAlignment="1" applyProtection="1">
      <alignment horizontal="left" vertical="center" wrapText="1"/>
      <protection/>
    </xf>
    <xf numFmtId="0" fontId="2" fillId="50" borderId="0" xfId="0" applyFont="1" applyFill="1" applyBorder="1" applyAlignment="1" applyProtection="1">
      <alignment horizontal="left" vertical="center" wrapText="1"/>
      <protection/>
    </xf>
    <xf numFmtId="49" fontId="11" fillId="0" borderId="32" xfId="0" applyNumberFormat="1" applyFont="1" applyBorder="1" applyAlignment="1" applyProtection="1">
      <alignment horizontal="left" vertical="center" wrapText="1"/>
      <protection/>
    </xf>
    <xf numFmtId="0" fontId="9" fillId="3" borderId="0" xfId="0" applyFont="1" applyFill="1" applyAlignment="1" applyProtection="1">
      <alignment horizontal="right" vertical="top"/>
      <protection/>
    </xf>
    <xf numFmtId="0" fontId="9" fillId="3" borderId="0" xfId="0" applyFont="1" applyFill="1" applyAlignment="1" applyProtection="1">
      <alignment horizontal="left" vertical="top" wrapText="1"/>
      <protection/>
    </xf>
    <xf numFmtId="0" fontId="16" fillId="50" borderId="0" xfId="0" applyFont="1" applyFill="1" applyBorder="1" applyAlignment="1" applyProtection="1">
      <alignment horizontal="left" vertical="center" wrapText="1"/>
      <protection/>
    </xf>
    <xf numFmtId="0" fontId="9" fillId="3" borderId="0" xfId="0" applyFont="1" applyFill="1" applyAlignment="1" applyProtection="1">
      <alignment horizontal="right" wrapText="1"/>
      <protection/>
    </xf>
    <xf numFmtId="0" fontId="9" fillId="3" borderId="0" xfId="0" applyFont="1" applyFill="1" applyAlignment="1" applyProtection="1">
      <alignment horizontal="right"/>
      <protection/>
    </xf>
    <xf numFmtId="0" fontId="18" fillId="3" borderId="0" xfId="0" applyFont="1" applyFill="1" applyAlignment="1" applyProtection="1">
      <alignment horizontal="center" vertical="top" wrapText="1"/>
      <protection/>
    </xf>
    <xf numFmtId="0" fontId="21" fillId="19" borderId="43" xfId="0" applyFont="1" applyFill="1" applyBorder="1" applyAlignment="1" applyProtection="1">
      <alignment horizontal="left" vertical="center" wrapText="1" indent="2"/>
      <protection/>
    </xf>
    <xf numFmtId="0" fontId="21" fillId="19" borderId="51" xfId="0" applyFont="1" applyFill="1" applyBorder="1" applyAlignment="1" applyProtection="1">
      <alignment horizontal="left" vertical="center" wrapText="1" indent="2"/>
      <protection/>
    </xf>
    <xf numFmtId="0" fontId="21" fillId="19" borderId="44" xfId="0" applyFont="1" applyFill="1" applyBorder="1" applyAlignment="1" applyProtection="1">
      <alignment horizontal="left" vertical="center" wrapText="1" indent="2"/>
      <protection/>
    </xf>
    <xf numFmtId="0" fontId="11" fillId="0" borderId="43" xfId="0" applyFont="1" applyBorder="1" applyAlignment="1" applyProtection="1">
      <alignment horizontal="left" vertical="center" wrapText="1" indent="2"/>
      <protection/>
    </xf>
    <xf numFmtId="0" fontId="11" fillId="0" borderId="51" xfId="0" applyFont="1" applyBorder="1" applyAlignment="1" applyProtection="1">
      <alignment horizontal="left" vertical="center" wrapText="1" indent="2"/>
      <protection/>
    </xf>
    <xf numFmtId="0" fontId="11" fillId="0" borderId="44" xfId="0" applyFont="1" applyBorder="1" applyAlignment="1" applyProtection="1">
      <alignment horizontal="left" vertical="center" wrapText="1" indent="2"/>
      <protection/>
    </xf>
    <xf numFmtId="0" fontId="11" fillId="0" borderId="43" xfId="0" applyFont="1" applyBorder="1" applyAlignment="1" applyProtection="1">
      <alignment horizontal="left" vertical="center" wrapText="1" indent="3"/>
      <protection/>
    </xf>
    <xf numFmtId="0" fontId="11" fillId="0" borderId="51" xfId="0" applyFont="1" applyBorder="1" applyAlignment="1" applyProtection="1">
      <alignment horizontal="left" vertical="center" wrapText="1" indent="3"/>
      <protection/>
    </xf>
    <xf numFmtId="0" fontId="11" fillId="0" borderId="44" xfId="0" applyFont="1" applyBorder="1" applyAlignment="1" applyProtection="1">
      <alignment horizontal="left" vertical="center" wrapText="1" indent="3"/>
      <protection/>
    </xf>
    <xf numFmtId="0" fontId="11" fillId="0" borderId="73" xfId="0" applyFont="1" applyBorder="1" applyAlignment="1" applyProtection="1">
      <alignment horizontal="center" vertical="center" wrapText="1"/>
      <protection/>
    </xf>
    <xf numFmtId="0" fontId="11" fillId="0" borderId="31" xfId="0" applyFont="1" applyBorder="1" applyAlignment="1" applyProtection="1">
      <alignment horizontal="center" vertical="center" wrapText="1"/>
      <protection/>
    </xf>
    <xf numFmtId="0" fontId="11" fillId="0" borderId="6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65" xfId="0" applyFont="1" applyBorder="1" applyAlignment="1" applyProtection="1">
      <alignment horizontal="center" vertical="center" wrapText="1"/>
      <protection/>
    </xf>
    <xf numFmtId="0" fontId="11" fillId="0" borderId="39" xfId="0" applyFont="1" applyBorder="1" applyAlignment="1" applyProtection="1">
      <alignment horizontal="center" vertical="center" wrapText="1"/>
      <protection/>
    </xf>
    <xf numFmtId="0" fontId="11" fillId="0" borderId="43" xfId="0" applyFont="1" applyBorder="1" applyAlignment="1" applyProtection="1">
      <alignment horizontal="left" vertical="center" wrapText="1"/>
      <protection/>
    </xf>
    <xf numFmtId="0" fontId="11" fillId="0" borderId="51" xfId="0" applyFont="1" applyBorder="1" applyAlignment="1" applyProtection="1">
      <alignment horizontal="left" vertical="center" wrapText="1"/>
      <protection/>
    </xf>
    <xf numFmtId="0" fontId="11" fillId="0" borderId="44" xfId="0" applyFont="1" applyBorder="1" applyAlignment="1" applyProtection="1">
      <alignment horizontal="left" vertical="center" wrapText="1"/>
      <protection/>
    </xf>
    <xf numFmtId="0" fontId="11" fillId="0" borderId="43" xfId="0" applyFont="1" applyBorder="1" applyAlignment="1" applyProtection="1">
      <alignment horizontal="left" vertical="center" wrapText="1" indent="1"/>
      <protection/>
    </xf>
    <xf numFmtId="0" fontId="11" fillId="0" borderId="51" xfId="0" applyFont="1" applyBorder="1" applyAlignment="1" applyProtection="1">
      <alignment horizontal="left" vertical="center" wrapText="1" indent="1"/>
      <protection/>
    </xf>
    <xf numFmtId="0" fontId="11" fillId="0" borderId="44" xfId="0" applyFont="1" applyBorder="1" applyAlignment="1" applyProtection="1">
      <alignment horizontal="left" vertical="center" wrapText="1" indent="1"/>
      <protection/>
    </xf>
    <xf numFmtId="0" fontId="21" fillId="27" borderId="43" xfId="0" applyFont="1" applyFill="1" applyBorder="1" applyAlignment="1" applyProtection="1">
      <alignment vertical="center" wrapText="1"/>
      <protection/>
    </xf>
    <xf numFmtId="0" fontId="21" fillId="27" borderId="51" xfId="0" applyFont="1" applyFill="1" applyBorder="1" applyAlignment="1" applyProtection="1">
      <alignment vertical="center" wrapText="1"/>
      <protection/>
    </xf>
    <xf numFmtId="0" fontId="21" fillId="27" borderId="44" xfId="0" applyFont="1" applyFill="1" applyBorder="1" applyAlignment="1" applyProtection="1">
      <alignment vertical="center" wrapText="1"/>
      <protection/>
    </xf>
    <xf numFmtId="0" fontId="16" fillId="50" borderId="0" xfId="69" applyNumberFormat="1" applyFont="1" applyFill="1" applyBorder="1" applyAlignment="1" applyProtection="1">
      <alignment horizontal="left"/>
      <protection/>
    </xf>
    <xf numFmtId="0" fontId="21" fillId="27" borderId="32" xfId="0" applyFont="1" applyFill="1" applyBorder="1" applyAlignment="1" applyProtection="1">
      <alignment vertical="center"/>
      <protection/>
    </xf>
    <xf numFmtId="0" fontId="9" fillId="3" borderId="0" xfId="0" applyFont="1" applyFill="1" applyAlignment="1" applyProtection="1">
      <alignment horizontal="left" wrapText="1"/>
      <protection/>
    </xf>
    <xf numFmtId="0" fontId="9" fillId="3" borderId="0" xfId="0" applyFont="1" applyFill="1" applyAlignment="1" applyProtection="1">
      <alignment horizontal="center"/>
      <protection/>
    </xf>
    <xf numFmtId="0" fontId="21" fillId="50" borderId="51" xfId="0" applyFont="1" applyFill="1" applyBorder="1" applyAlignment="1" applyProtection="1">
      <alignment horizontal="left" vertical="center" wrapText="1"/>
      <protection/>
    </xf>
    <xf numFmtId="0" fontId="9" fillId="0" borderId="43"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21" fillId="3" borderId="0" xfId="0" applyFont="1" applyFill="1" applyAlignment="1" applyProtection="1">
      <alignment horizontal="left" vertical="top" wrapText="1" indent="1"/>
      <protection/>
    </xf>
    <xf numFmtId="0" fontId="118" fillId="55" borderId="72" xfId="0" applyFont="1" applyFill="1" applyBorder="1" applyAlignment="1" applyProtection="1">
      <alignment horizontal="center" vertical="center" wrapText="1"/>
      <protection/>
    </xf>
    <xf numFmtId="0" fontId="118" fillId="55" borderId="74" xfId="0" applyFont="1" applyFill="1" applyBorder="1" applyAlignment="1" applyProtection="1">
      <alignment horizontal="center" vertical="center" wrapText="1"/>
      <protection/>
    </xf>
    <xf numFmtId="0" fontId="2" fillId="3" borderId="0" xfId="0" applyFont="1" applyFill="1" applyAlignment="1" applyProtection="1">
      <alignment horizontal="left" vertical="center" wrapText="1" indent="1"/>
      <protection/>
    </xf>
    <xf numFmtId="0" fontId="2" fillId="3" borderId="0" xfId="0" applyFont="1" applyFill="1" applyBorder="1" applyAlignment="1" applyProtection="1">
      <alignment horizontal="left" vertical="center" wrapText="1" indent="1"/>
      <protection/>
    </xf>
    <xf numFmtId="0" fontId="119" fillId="48" borderId="43" xfId="0" applyFont="1" applyFill="1" applyBorder="1" applyAlignment="1" applyProtection="1">
      <alignment horizontal="center" vertical="center" wrapText="1"/>
      <protection/>
    </xf>
    <xf numFmtId="0" fontId="119" fillId="48" borderId="51" xfId="0" applyFont="1" applyFill="1" applyBorder="1" applyAlignment="1" applyProtection="1">
      <alignment horizontal="center" vertical="center" wrapText="1"/>
      <protection/>
    </xf>
    <xf numFmtId="0" fontId="119" fillId="48" borderId="44" xfId="0" applyFont="1" applyFill="1" applyBorder="1" applyAlignment="1" applyProtection="1">
      <alignment horizontal="center" vertical="center" wrapText="1"/>
      <protection/>
    </xf>
    <xf numFmtId="0" fontId="119" fillId="48" borderId="72" xfId="0" applyFont="1" applyFill="1" applyBorder="1" applyAlignment="1" applyProtection="1">
      <alignment horizontal="center" vertical="center" wrapText="1"/>
      <protection/>
    </xf>
    <xf numFmtId="0" fontId="119" fillId="48" borderId="74" xfId="0" applyFont="1" applyFill="1" applyBorder="1" applyAlignment="1" applyProtection="1">
      <alignment horizontal="center" vertical="center" wrapText="1"/>
      <protection/>
    </xf>
    <xf numFmtId="0" fontId="119" fillId="48" borderId="73" xfId="0" applyFont="1" applyFill="1" applyBorder="1" applyAlignment="1" applyProtection="1">
      <alignment horizontal="center" vertical="center" wrapText="1"/>
      <protection/>
    </xf>
    <xf numFmtId="0" fontId="119" fillId="48" borderId="75" xfId="0" applyFont="1" applyFill="1" applyBorder="1" applyAlignment="1" applyProtection="1">
      <alignment horizontal="center" vertical="center" wrapText="1"/>
      <protection/>
    </xf>
    <xf numFmtId="0" fontId="119" fillId="48" borderId="65" xfId="0" applyFont="1" applyFill="1" applyBorder="1" applyAlignment="1" applyProtection="1">
      <alignment horizontal="center" vertical="center" wrapText="1"/>
      <protection/>
    </xf>
    <xf numFmtId="0" fontId="119" fillId="48" borderId="66" xfId="0" applyFont="1" applyFill="1" applyBorder="1" applyAlignment="1" applyProtection="1">
      <alignment horizontal="center" vertical="center" wrapText="1"/>
      <protection/>
    </xf>
    <xf numFmtId="0" fontId="2" fillId="3" borderId="0" xfId="0" applyFont="1" applyFill="1" applyAlignment="1" applyProtection="1">
      <alignment horizontal="left" vertical="top" wrapText="1" indent="1"/>
      <protection/>
    </xf>
    <xf numFmtId="49" fontId="2" fillId="3" borderId="24" xfId="0" applyNumberFormat="1" applyFont="1" applyFill="1" applyBorder="1" applyAlignment="1">
      <alignment vertical="center" wrapText="1"/>
    </xf>
    <xf numFmtId="0" fontId="0" fillId="0" borderId="0" xfId="0" applyAlignment="1">
      <alignment wrapText="1"/>
    </xf>
    <xf numFmtId="0" fontId="0" fillId="0" borderId="25" xfId="0" applyBorder="1" applyAlignment="1">
      <alignment wrapText="1"/>
    </xf>
  </cellXfs>
  <cellStyles count="93">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Денежный 2" xfId="72"/>
    <cellStyle name="Заголовок 1" xfId="73"/>
    <cellStyle name="Заголовок 1 2" xfId="74"/>
    <cellStyle name="Заголовок 2" xfId="75"/>
    <cellStyle name="Заголовок 2 2" xfId="76"/>
    <cellStyle name="Заголовок 3" xfId="77"/>
    <cellStyle name="Заголовок 3 2" xfId="78"/>
    <cellStyle name="Заголовок 4" xfId="79"/>
    <cellStyle name="Заголовок 4 2" xfId="80"/>
    <cellStyle name="Итог" xfId="81"/>
    <cellStyle name="Итог 2" xfId="82"/>
    <cellStyle name="Контрольная ячейка" xfId="83"/>
    <cellStyle name="Контрольная ячейка 2" xfId="84"/>
    <cellStyle name="Название" xfId="85"/>
    <cellStyle name="Название 2" xfId="86"/>
    <cellStyle name="Нейтральный" xfId="87"/>
    <cellStyle name="Нейтральный 2" xfId="88"/>
    <cellStyle name="Обычный 2" xfId="89"/>
    <cellStyle name="Обычный 3" xfId="90"/>
    <cellStyle name="Плохой" xfId="91"/>
    <cellStyle name="Плохой 2" xfId="92"/>
    <cellStyle name="Пояснение" xfId="93"/>
    <cellStyle name="Пояснение 2" xfId="94"/>
    <cellStyle name="Примечание" xfId="95"/>
    <cellStyle name="Примечание 2" xfId="96"/>
    <cellStyle name="Percent" xfId="97"/>
    <cellStyle name="Процентный 2" xfId="98"/>
    <cellStyle name="Связанная ячейка" xfId="99"/>
    <cellStyle name="Связанная ячейка 2" xfId="100"/>
    <cellStyle name="Текст предупреждения" xfId="101"/>
    <cellStyle name="Текст предупреждения 2" xfId="102"/>
    <cellStyle name="Comma" xfId="103"/>
    <cellStyle name="Comma [0]" xfId="104"/>
    <cellStyle name="Хороший" xfId="105"/>
    <cellStyle name="Хороший 2" xfId="106"/>
  </cellStyles>
  <dxfs count="48">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theme="1"/>
      </font>
      <fill>
        <patternFill patternType="solid">
          <fgColor theme="9" tint="0.7999799847602844"/>
          <bgColor theme="0"/>
        </patternFill>
      </fill>
    </dxf>
    <dxf>
      <font>
        <b/>
        <i val="0"/>
        <color indexed="9"/>
      </font>
      <fill>
        <patternFill>
          <bgColor indexed="53"/>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auto="1"/>
      </font>
      <fill>
        <patternFill patternType="solid">
          <fgColor indexed="65"/>
          <bgColor theme="0"/>
        </patternFill>
      </fill>
    </dxf>
    <dxf>
      <font>
        <color theme="1"/>
      </font>
      <fill>
        <patternFill patternType="none">
          <fgColor indexed="64"/>
          <bgColor indexed="65"/>
        </patternFill>
      </fill>
    </dxf>
    <dxf>
      <font>
        <color theme="1"/>
      </font>
      <fill>
        <patternFill patternType="none">
          <fgColor indexed="64"/>
          <bgColor indexed="65"/>
        </patternFill>
      </fill>
    </dxf>
    <dxf>
      <font>
        <color theme="1"/>
      </font>
      <fill>
        <patternFill patternType="none">
          <fgColor indexed="64"/>
          <bgColor indexed="65"/>
        </patternFill>
      </fill>
      <border/>
    </dxf>
    <dxf>
      <border/>
    </dxf>
    <dxf>
      <font>
        <color auto="1"/>
      </font>
      <fill>
        <patternFill patternType="solid">
          <fgColor indexed="65"/>
          <bgColor theme="0"/>
        </patternFill>
      </fill>
      <border/>
    </dxf>
    <dxf>
      <font>
        <b/>
        <i val="0"/>
        <color rgb="FFFFFFFF"/>
      </font>
      <fill>
        <patternFill>
          <bgColor rgb="FFFF6600"/>
        </patternFill>
      </fill>
      <border/>
    </dxf>
    <dxf>
      <font>
        <color theme="1"/>
      </font>
      <fill>
        <patternFill patternType="solid">
          <fgColor theme="9" tint="0.7999799847602844"/>
          <bgColor theme="0"/>
        </patternFill>
      </fill>
      <border/>
    </dxf>
    <dxf>
      <font>
        <color rgb="FFFFFFFF"/>
      </font>
      <fill>
        <patternFill>
          <bgColor rgb="FFFFFFFF"/>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0</xdr:row>
      <xdr:rowOff>38100</xdr:rowOff>
    </xdr:from>
    <xdr:to>
      <xdr:col>13</xdr:col>
      <xdr:colOff>704850</xdr:colOff>
      <xdr:row>34</xdr:row>
      <xdr:rowOff>114300</xdr:rowOff>
    </xdr:to>
    <xdr:pic>
      <xdr:nvPicPr>
        <xdr:cNvPr id="1" name="Схема 1"/>
        <xdr:cNvPicPr preferRelativeResize="1">
          <a:picLocks noChangeAspect="0"/>
        </xdr:cNvPicPr>
      </xdr:nvPicPr>
      <xdr:blipFill>
        <a:blip r:embed="rId1"/>
        <a:stretch>
          <a:fillRect/>
        </a:stretch>
      </xdr:blipFill>
      <xdr:spPr>
        <a:xfrm>
          <a:off x="7667625" y="38100"/>
          <a:ext cx="4000500" cy="6248400"/>
        </a:xfrm>
        <a:prstGeom prst="rect">
          <a:avLst/>
        </a:prstGeom>
        <a:noFill/>
        <a:ln w="9525" cmpd="sng">
          <a:noFill/>
        </a:ln>
      </xdr:spPr>
    </xdr:pic>
    <xdr:clientData/>
  </xdr:twoCellAnchor>
  <xdr:twoCellAnchor editAs="oneCell">
    <xdr:from>
      <xdr:col>0</xdr:col>
      <xdr:colOff>47625</xdr:colOff>
      <xdr:row>0</xdr:row>
      <xdr:rowOff>76200</xdr:rowOff>
    </xdr:from>
    <xdr:to>
      <xdr:col>2</xdr:col>
      <xdr:colOff>0</xdr:colOff>
      <xdr:row>2</xdr:row>
      <xdr:rowOff>95250</xdr:rowOff>
    </xdr:to>
    <xdr:pic>
      <xdr:nvPicPr>
        <xdr:cNvPr id="2" name="Изображение 2"/>
        <xdr:cNvPicPr preferRelativeResize="1">
          <a:picLocks noChangeAspect="1"/>
        </xdr:cNvPicPr>
      </xdr:nvPicPr>
      <xdr:blipFill>
        <a:blip r:embed="rId2"/>
        <a:stretch>
          <a:fillRect/>
        </a:stretch>
      </xdr:blipFill>
      <xdr:spPr>
        <a:xfrm>
          <a:off x="47625" y="76200"/>
          <a:ext cx="2066925" cy="6096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38100</xdr:rowOff>
    </xdr:from>
    <xdr:to>
      <xdr:col>8</xdr:col>
      <xdr:colOff>0</xdr:colOff>
      <xdr:row>67</xdr:row>
      <xdr:rowOff>0</xdr:rowOff>
    </xdr:to>
    <xdr:pic>
      <xdr:nvPicPr>
        <xdr:cNvPr id="1" name="Изображение 1" descr="Доверенность_Менялкин_2017-2018.pdf"/>
        <xdr:cNvPicPr preferRelativeResize="1">
          <a:picLocks noChangeAspect="1"/>
        </xdr:cNvPicPr>
      </xdr:nvPicPr>
      <xdr:blipFill>
        <a:blip r:embed="rId1"/>
        <a:stretch>
          <a:fillRect/>
        </a:stretch>
      </xdr:blipFill>
      <xdr:spPr>
        <a:xfrm>
          <a:off x="28575" y="361950"/>
          <a:ext cx="6524625" cy="10487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295275</xdr:rowOff>
    </xdr:from>
    <xdr:to>
      <xdr:col>12</xdr:col>
      <xdr:colOff>0</xdr:colOff>
      <xdr:row>1</xdr:row>
      <xdr:rowOff>200025</xdr:rowOff>
    </xdr:to>
    <xdr:pic>
      <xdr:nvPicPr>
        <xdr:cNvPr id="1" name="Изображение 1"/>
        <xdr:cNvPicPr preferRelativeResize="1">
          <a:picLocks noChangeAspect="1"/>
        </xdr:cNvPicPr>
      </xdr:nvPicPr>
      <xdr:blipFill>
        <a:blip r:embed="rId1"/>
        <a:stretch>
          <a:fillRect/>
        </a:stretch>
      </xdr:blipFill>
      <xdr:spPr>
        <a:xfrm>
          <a:off x="8715375" y="295275"/>
          <a:ext cx="942975" cy="371475"/>
        </a:xfrm>
        <a:prstGeom prst="rect">
          <a:avLst/>
        </a:prstGeom>
        <a:noFill/>
        <a:ln w="9525" cmpd="sng">
          <a:noFill/>
        </a:ln>
      </xdr:spPr>
    </xdr:pic>
    <xdr:clientData/>
  </xdr:twoCellAnchor>
  <xdr:oneCellAnchor>
    <xdr:from>
      <xdr:col>5</xdr:col>
      <xdr:colOff>304800</xdr:colOff>
      <xdr:row>0</xdr:row>
      <xdr:rowOff>9525</xdr:rowOff>
    </xdr:from>
    <xdr:ext cx="1638300" cy="828675"/>
    <xdr:sp>
      <xdr:nvSpPr>
        <xdr:cNvPr id="2" name="Скругленный прямоугольник 2"/>
        <xdr:cNvSpPr>
          <a:spLocks/>
        </xdr:cNvSpPr>
      </xdr:nvSpPr>
      <xdr:spPr>
        <a:xfrm>
          <a:off x="4467225" y="9525"/>
          <a:ext cx="1638300" cy="828675"/>
        </a:xfrm>
        <a:prstGeom prst="roundRect">
          <a:avLst/>
        </a:prstGeom>
        <a:solidFill>
          <a:srgbClr val="F79646"/>
        </a:solidFill>
        <a:ln w="25400" cmpd="sng">
          <a:solidFill>
            <a:srgbClr val="94372D"/>
          </a:solidFill>
          <a:headEnd type="none"/>
          <a:tailEnd type="none"/>
        </a:ln>
      </xdr:spPr>
      <xdr:txBody>
        <a:bodyPr vertOverflow="clip" wrap="square" lIns="0" tIns="0" rIns="0" bIns="0" anchor="ctr"/>
        <a:p>
          <a:pPr algn="ctr">
            <a:defRPr/>
          </a:pPr>
          <a:r>
            <a:rPr lang="en-US" cap="none" sz="3300" b="1" i="0" u="none" baseline="0">
              <a:solidFill>
                <a:srgbClr val="FFFFFF"/>
              </a:solidFill>
            </a:rPr>
            <a:t>ф.</a:t>
          </a:r>
          <a:r>
            <a:rPr lang="en-US" cap="none" sz="5400" b="1" i="0" u="none" baseline="0">
              <a:solidFill>
                <a:srgbClr val="FFFFFF"/>
              </a:solidFill>
            </a:rPr>
            <a:t>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47625</xdr:rowOff>
    </xdr:from>
    <xdr:to>
      <xdr:col>0</xdr:col>
      <xdr:colOff>2638425</xdr:colOff>
      <xdr:row>0</xdr:row>
      <xdr:rowOff>619125</xdr:rowOff>
    </xdr:to>
    <xdr:pic>
      <xdr:nvPicPr>
        <xdr:cNvPr id="1" name="Изображение 1"/>
        <xdr:cNvPicPr preferRelativeResize="1">
          <a:picLocks noChangeAspect="1"/>
        </xdr:cNvPicPr>
      </xdr:nvPicPr>
      <xdr:blipFill>
        <a:blip r:embed="rId1"/>
        <a:stretch>
          <a:fillRect/>
        </a:stretch>
      </xdr:blipFill>
      <xdr:spPr>
        <a:xfrm>
          <a:off x="28575" y="47625"/>
          <a:ext cx="2609850"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1085850</xdr:colOff>
      <xdr:row>1</xdr:row>
      <xdr:rowOff>114300</xdr:rowOff>
    </xdr:to>
    <xdr:pic>
      <xdr:nvPicPr>
        <xdr:cNvPr id="1" name="Изображение 1"/>
        <xdr:cNvPicPr preferRelativeResize="1">
          <a:picLocks noChangeAspect="1"/>
        </xdr:cNvPicPr>
      </xdr:nvPicPr>
      <xdr:blipFill>
        <a:blip r:embed="rId1"/>
        <a:stretch>
          <a:fillRect/>
        </a:stretch>
      </xdr:blipFill>
      <xdr:spPr>
        <a:xfrm>
          <a:off x="0" y="0"/>
          <a:ext cx="2162175"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333375</xdr:colOff>
      <xdr:row>0</xdr:row>
      <xdr:rowOff>28575</xdr:rowOff>
    </xdr:from>
    <xdr:to>
      <xdr:col>10</xdr:col>
      <xdr:colOff>1714500</xdr:colOff>
      <xdr:row>1</xdr:row>
      <xdr:rowOff>342900</xdr:rowOff>
    </xdr:to>
    <xdr:pic>
      <xdr:nvPicPr>
        <xdr:cNvPr id="1" name="Изображение 1"/>
        <xdr:cNvPicPr preferRelativeResize="1">
          <a:picLocks noChangeAspect="1"/>
        </xdr:cNvPicPr>
      </xdr:nvPicPr>
      <xdr:blipFill>
        <a:blip r:embed="rId1"/>
        <a:stretch>
          <a:fillRect/>
        </a:stretch>
      </xdr:blipFill>
      <xdr:spPr>
        <a:xfrm>
          <a:off x="7915275" y="28575"/>
          <a:ext cx="2219325"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62</xdr:row>
      <xdr:rowOff>0</xdr:rowOff>
    </xdr:from>
    <xdr:to>
      <xdr:col>5</xdr:col>
      <xdr:colOff>228600</xdr:colOff>
      <xdr:row>62</xdr:row>
      <xdr:rowOff>0</xdr:rowOff>
    </xdr:to>
    <xdr:sp>
      <xdr:nvSpPr>
        <xdr:cNvPr id="1" name="Line 1"/>
        <xdr:cNvSpPr>
          <a:spLocks/>
        </xdr:cNvSpPr>
      </xdr:nvSpPr>
      <xdr:spPr>
        <a:xfrm>
          <a:off x="4057650" y="1683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228600</xdr:colOff>
      <xdr:row>62</xdr:row>
      <xdr:rowOff>0</xdr:rowOff>
    </xdr:from>
    <xdr:to>
      <xdr:col>5</xdr:col>
      <xdr:colOff>228600</xdr:colOff>
      <xdr:row>62</xdr:row>
      <xdr:rowOff>0</xdr:rowOff>
    </xdr:to>
    <xdr:sp>
      <xdr:nvSpPr>
        <xdr:cNvPr id="2" name="Line 2"/>
        <xdr:cNvSpPr>
          <a:spLocks/>
        </xdr:cNvSpPr>
      </xdr:nvSpPr>
      <xdr:spPr>
        <a:xfrm>
          <a:off x="4057650" y="1683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228600</xdr:colOff>
      <xdr:row>62</xdr:row>
      <xdr:rowOff>0</xdr:rowOff>
    </xdr:from>
    <xdr:to>
      <xdr:col>5</xdr:col>
      <xdr:colOff>228600</xdr:colOff>
      <xdr:row>62</xdr:row>
      <xdr:rowOff>0</xdr:rowOff>
    </xdr:to>
    <xdr:sp>
      <xdr:nvSpPr>
        <xdr:cNvPr id="3" name="Line 3"/>
        <xdr:cNvSpPr>
          <a:spLocks/>
        </xdr:cNvSpPr>
      </xdr:nvSpPr>
      <xdr:spPr>
        <a:xfrm>
          <a:off x="4057650" y="1683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228600</xdr:colOff>
      <xdr:row>62</xdr:row>
      <xdr:rowOff>0</xdr:rowOff>
    </xdr:from>
    <xdr:to>
      <xdr:col>5</xdr:col>
      <xdr:colOff>228600</xdr:colOff>
      <xdr:row>62</xdr:row>
      <xdr:rowOff>0</xdr:rowOff>
    </xdr:to>
    <xdr:sp>
      <xdr:nvSpPr>
        <xdr:cNvPr id="4" name="Line 4"/>
        <xdr:cNvSpPr>
          <a:spLocks/>
        </xdr:cNvSpPr>
      </xdr:nvSpPr>
      <xdr:spPr>
        <a:xfrm>
          <a:off x="4057650" y="1683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228600</xdr:colOff>
      <xdr:row>62</xdr:row>
      <xdr:rowOff>0</xdr:rowOff>
    </xdr:from>
    <xdr:to>
      <xdr:col>5</xdr:col>
      <xdr:colOff>228600</xdr:colOff>
      <xdr:row>62</xdr:row>
      <xdr:rowOff>0</xdr:rowOff>
    </xdr:to>
    <xdr:sp>
      <xdr:nvSpPr>
        <xdr:cNvPr id="5" name="Line 5"/>
        <xdr:cNvSpPr>
          <a:spLocks/>
        </xdr:cNvSpPr>
      </xdr:nvSpPr>
      <xdr:spPr>
        <a:xfrm>
          <a:off x="4057650" y="1683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editAs="oneCell">
    <xdr:from>
      <xdr:col>9</xdr:col>
      <xdr:colOff>866775</xdr:colOff>
      <xdr:row>1</xdr:row>
      <xdr:rowOff>85725</xdr:rowOff>
    </xdr:from>
    <xdr:to>
      <xdr:col>11</xdr:col>
      <xdr:colOff>0</xdr:colOff>
      <xdr:row>1</xdr:row>
      <xdr:rowOff>438150</xdr:rowOff>
    </xdr:to>
    <xdr:pic>
      <xdr:nvPicPr>
        <xdr:cNvPr id="6" name="Изображение 7"/>
        <xdr:cNvPicPr preferRelativeResize="1">
          <a:picLocks noChangeAspect="1"/>
        </xdr:cNvPicPr>
      </xdr:nvPicPr>
      <xdr:blipFill>
        <a:blip r:embed="rId1"/>
        <a:stretch>
          <a:fillRect/>
        </a:stretch>
      </xdr:blipFill>
      <xdr:spPr>
        <a:xfrm>
          <a:off x="7924800" y="523875"/>
          <a:ext cx="1019175" cy="352425"/>
        </a:xfrm>
        <a:prstGeom prst="rect">
          <a:avLst/>
        </a:prstGeom>
        <a:noFill/>
        <a:ln w="9525" cmpd="sng">
          <a:noFill/>
        </a:ln>
      </xdr:spPr>
    </xdr:pic>
    <xdr:clientData/>
  </xdr:twoCellAnchor>
  <xdr:oneCellAnchor>
    <xdr:from>
      <xdr:col>6</xdr:col>
      <xdr:colOff>180975</xdr:colOff>
      <xdr:row>0</xdr:row>
      <xdr:rowOff>66675</xdr:rowOff>
    </xdr:from>
    <xdr:ext cx="1057275" cy="800100"/>
    <xdr:sp>
      <xdr:nvSpPr>
        <xdr:cNvPr id="7" name="Скругленный прямоугольник 9"/>
        <xdr:cNvSpPr>
          <a:spLocks/>
        </xdr:cNvSpPr>
      </xdr:nvSpPr>
      <xdr:spPr>
        <a:xfrm>
          <a:off x="4238625" y="66675"/>
          <a:ext cx="1057275" cy="800100"/>
        </a:xfrm>
        <a:prstGeom prst="roundRect">
          <a:avLst/>
        </a:prstGeom>
        <a:solidFill>
          <a:srgbClr val="97403E"/>
        </a:solidFill>
        <a:ln w="25400" cmpd="sng">
          <a:solidFill>
            <a:srgbClr val="C0504D"/>
          </a:solidFill>
          <a:headEnd type="none"/>
          <a:tailEnd type="none"/>
        </a:ln>
      </xdr:spPr>
      <xdr:txBody>
        <a:bodyPr vertOverflow="clip" wrap="square" lIns="0" tIns="0" rIns="0" bIns="0" anchor="ctr"/>
        <a:p>
          <a:pPr algn="ctr">
            <a:defRPr/>
          </a:pPr>
          <a:r>
            <a:rPr lang="en-US" cap="none" sz="6600" b="1" i="0" u="none" baseline="0">
              <a:solidFill>
                <a:srgbClr val="FFFFFF"/>
              </a:solidFill>
            </a:rPr>
            <a:t>1</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62</xdr:row>
      <xdr:rowOff>0</xdr:rowOff>
    </xdr:from>
    <xdr:to>
      <xdr:col>5</xdr:col>
      <xdr:colOff>228600</xdr:colOff>
      <xdr:row>62</xdr:row>
      <xdr:rowOff>0</xdr:rowOff>
    </xdr:to>
    <xdr:sp>
      <xdr:nvSpPr>
        <xdr:cNvPr id="1" name="Line 1"/>
        <xdr:cNvSpPr>
          <a:spLocks/>
        </xdr:cNvSpPr>
      </xdr:nvSpPr>
      <xdr:spPr>
        <a:xfrm>
          <a:off x="4057650" y="1550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228600</xdr:colOff>
      <xdr:row>62</xdr:row>
      <xdr:rowOff>0</xdr:rowOff>
    </xdr:from>
    <xdr:to>
      <xdr:col>5</xdr:col>
      <xdr:colOff>228600</xdr:colOff>
      <xdr:row>62</xdr:row>
      <xdr:rowOff>0</xdr:rowOff>
    </xdr:to>
    <xdr:sp>
      <xdr:nvSpPr>
        <xdr:cNvPr id="2" name="Line 2"/>
        <xdr:cNvSpPr>
          <a:spLocks/>
        </xdr:cNvSpPr>
      </xdr:nvSpPr>
      <xdr:spPr>
        <a:xfrm>
          <a:off x="4057650" y="1550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228600</xdr:colOff>
      <xdr:row>62</xdr:row>
      <xdr:rowOff>0</xdr:rowOff>
    </xdr:from>
    <xdr:to>
      <xdr:col>5</xdr:col>
      <xdr:colOff>228600</xdr:colOff>
      <xdr:row>62</xdr:row>
      <xdr:rowOff>0</xdr:rowOff>
    </xdr:to>
    <xdr:sp>
      <xdr:nvSpPr>
        <xdr:cNvPr id="3" name="Line 3"/>
        <xdr:cNvSpPr>
          <a:spLocks/>
        </xdr:cNvSpPr>
      </xdr:nvSpPr>
      <xdr:spPr>
        <a:xfrm>
          <a:off x="4057650" y="1550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228600</xdr:colOff>
      <xdr:row>62</xdr:row>
      <xdr:rowOff>0</xdr:rowOff>
    </xdr:from>
    <xdr:to>
      <xdr:col>5</xdr:col>
      <xdr:colOff>228600</xdr:colOff>
      <xdr:row>62</xdr:row>
      <xdr:rowOff>0</xdr:rowOff>
    </xdr:to>
    <xdr:sp>
      <xdr:nvSpPr>
        <xdr:cNvPr id="4" name="Line 4"/>
        <xdr:cNvSpPr>
          <a:spLocks/>
        </xdr:cNvSpPr>
      </xdr:nvSpPr>
      <xdr:spPr>
        <a:xfrm>
          <a:off x="4057650" y="1550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228600</xdr:colOff>
      <xdr:row>62</xdr:row>
      <xdr:rowOff>0</xdr:rowOff>
    </xdr:from>
    <xdr:to>
      <xdr:col>5</xdr:col>
      <xdr:colOff>228600</xdr:colOff>
      <xdr:row>62</xdr:row>
      <xdr:rowOff>0</xdr:rowOff>
    </xdr:to>
    <xdr:sp>
      <xdr:nvSpPr>
        <xdr:cNvPr id="5" name="Line 5"/>
        <xdr:cNvSpPr>
          <a:spLocks/>
        </xdr:cNvSpPr>
      </xdr:nvSpPr>
      <xdr:spPr>
        <a:xfrm>
          <a:off x="4057650" y="1550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6</xdr:col>
      <xdr:colOff>19050</xdr:colOff>
      <xdr:row>0</xdr:row>
      <xdr:rowOff>47625</xdr:rowOff>
    </xdr:from>
    <xdr:ext cx="1885950" cy="809625"/>
    <xdr:sp>
      <xdr:nvSpPr>
        <xdr:cNvPr id="6" name="Скругленный прямоугольник 6"/>
        <xdr:cNvSpPr>
          <a:spLocks/>
        </xdr:cNvSpPr>
      </xdr:nvSpPr>
      <xdr:spPr>
        <a:xfrm>
          <a:off x="4076700" y="47625"/>
          <a:ext cx="1885950" cy="809625"/>
        </a:xfrm>
        <a:prstGeom prst="roundRect">
          <a:avLst/>
        </a:prstGeom>
        <a:solidFill>
          <a:srgbClr val="FFFFFF"/>
        </a:solidFill>
        <a:ln w="25400" cmpd="sng">
          <a:solidFill>
            <a:srgbClr val="C0504D"/>
          </a:solidFill>
          <a:headEnd type="none"/>
          <a:tailEnd type="none"/>
        </a:ln>
      </xdr:spPr>
      <xdr:txBody>
        <a:bodyPr vertOverflow="clip" wrap="square" lIns="0" tIns="0" rIns="0" bIns="0" anchor="ctr"/>
        <a:p>
          <a:pPr algn="ctr">
            <a:defRPr/>
          </a:pPr>
          <a:r>
            <a:rPr lang="en-US" cap="none" sz="6600" b="1" i="0" u="none" baseline="0">
              <a:solidFill>
                <a:srgbClr val="993300"/>
              </a:solidFill>
            </a:rPr>
            <a:t>1.</a:t>
          </a:r>
          <a:r>
            <a:rPr lang="en-US" cap="none" sz="4000" b="1" i="0" u="none" baseline="0">
              <a:solidFill>
                <a:srgbClr val="993300"/>
              </a:solidFill>
            </a:rPr>
            <a:t>1</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857250</xdr:colOff>
      <xdr:row>0</xdr:row>
      <xdr:rowOff>485775</xdr:rowOff>
    </xdr:from>
    <xdr:to>
      <xdr:col>13</xdr:col>
      <xdr:colOff>19050</xdr:colOff>
      <xdr:row>1</xdr:row>
      <xdr:rowOff>85725</xdr:rowOff>
    </xdr:to>
    <xdr:pic>
      <xdr:nvPicPr>
        <xdr:cNvPr id="1" name="Изображение 2"/>
        <xdr:cNvPicPr preferRelativeResize="1">
          <a:picLocks noChangeAspect="1"/>
        </xdr:cNvPicPr>
      </xdr:nvPicPr>
      <xdr:blipFill>
        <a:blip r:embed="rId1"/>
        <a:stretch>
          <a:fillRect/>
        </a:stretch>
      </xdr:blipFill>
      <xdr:spPr>
        <a:xfrm>
          <a:off x="8915400" y="485775"/>
          <a:ext cx="1190625" cy="352425"/>
        </a:xfrm>
        <a:prstGeom prst="rect">
          <a:avLst/>
        </a:prstGeom>
        <a:noFill/>
        <a:ln w="9525" cmpd="sng">
          <a:noFill/>
        </a:ln>
      </xdr:spPr>
    </xdr:pic>
    <xdr:clientData/>
  </xdr:twoCellAnchor>
  <xdr:oneCellAnchor>
    <xdr:from>
      <xdr:col>5</xdr:col>
      <xdr:colOff>981075</xdr:colOff>
      <xdr:row>0</xdr:row>
      <xdr:rowOff>66675</xdr:rowOff>
    </xdr:from>
    <xdr:ext cx="1047750" cy="828675"/>
    <xdr:sp>
      <xdr:nvSpPr>
        <xdr:cNvPr id="2" name="Скругленный прямоугольник 4"/>
        <xdr:cNvSpPr>
          <a:spLocks/>
        </xdr:cNvSpPr>
      </xdr:nvSpPr>
      <xdr:spPr>
        <a:xfrm>
          <a:off x="4533900" y="66675"/>
          <a:ext cx="1047750" cy="828675"/>
        </a:xfrm>
        <a:prstGeom prst="roundRect">
          <a:avLst/>
        </a:prstGeom>
        <a:solidFill>
          <a:srgbClr val="97403E"/>
        </a:solidFill>
        <a:ln w="25400" cmpd="sng">
          <a:solidFill>
            <a:srgbClr val="C0504D"/>
          </a:solidFill>
          <a:headEnd type="none"/>
          <a:tailEnd type="none"/>
        </a:ln>
      </xdr:spPr>
      <xdr:txBody>
        <a:bodyPr vertOverflow="clip" wrap="square" lIns="0" tIns="0" rIns="0" bIns="0" anchor="ctr"/>
        <a:p>
          <a:pPr algn="ctr">
            <a:defRPr/>
          </a:pPr>
          <a:r>
            <a:rPr lang="en-US" cap="none" sz="6600" b="1" i="0" u="none" baseline="0">
              <a:solidFill>
                <a:srgbClr val="FFFFFF"/>
              </a:solidFill>
            </a:rPr>
            <a:t>2</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762000</xdr:colOff>
      <xdr:row>0</xdr:row>
      <xdr:rowOff>295275</xdr:rowOff>
    </xdr:from>
    <xdr:to>
      <xdr:col>12</xdr:col>
      <xdr:colOff>0</xdr:colOff>
      <xdr:row>1</xdr:row>
      <xdr:rowOff>200025</xdr:rowOff>
    </xdr:to>
    <xdr:pic>
      <xdr:nvPicPr>
        <xdr:cNvPr id="1" name="Изображение 2"/>
        <xdr:cNvPicPr preferRelativeResize="1">
          <a:picLocks noChangeAspect="1"/>
        </xdr:cNvPicPr>
      </xdr:nvPicPr>
      <xdr:blipFill>
        <a:blip r:embed="rId1"/>
        <a:stretch>
          <a:fillRect/>
        </a:stretch>
      </xdr:blipFill>
      <xdr:spPr>
        <a:xfrm>
          <a:off x="8477250" y="295275"/>
          <a:ext cx="1095375" cy="371475"/>
        </a:xfrm>
        <a:prstGeom prst="rect">
          <a:avLst/>
        </a:prstGeom>
        <a:noFill/>
        <a:ln w="9525" cmpd="sng">
          <a:noFill/>
        </a:ln>
      </xdr:spPr>
    </xdr:pic>
    <xdr:clientData/>
  </xdr:twoCellAnchor>
  <xdr:oneCellAnchor>
    <xdr:from>
      <xdr:col>6</xdr:col>
      <xdr:colOff>28575</xdr:colOff>
      <xdr:row>0</xdr:row>
      <xdr:rowOff>114300</xdr:rowOff>
    </xdr:from>
    <xdr:ext cx="1047750" cy="828675"/>
    <xdr:sp>
      <xdr:nvSpPr>
        <xdr:cNvPr id="2" name="Скругленный прямоугольник 3"/>
        <xdr:cNvSpPr>
          <a:spLocks/>
        </xdr:cNvSpPr>
      </xdr:nvSpPr>
      <xdr:spPr>
        <a:xfrm>
          <a:off x="4505325" y="114300"/>
          <a:ext cx="1047750" cy="828675"/>
        </a:xfrm>
        <a:prstGeom prst="roundRect">
          <a:avLst/>
        </a:prstGeom>
        <a:solidFill>
          <a:srgbClr val="97403E"/>
        </a:solidFill>
        <a:ln w="25400" cmpd="sng">
          <a:solidFill>
            <a:srgbClr val="C0504D"/>
          </a:solidFill>
          <a:headEnd type="none"/>
          <a:tailEnd type="none"/>
        </a:ln>
      </xdr:spPr>
      <xdr:txBody>
        <a:bodyPr vertOverflow="clip" wrap="square" lIns="0" tIns="0" rIns="0" bIns="0" anchor="ctr"/>
        <a:p>
          <a:pPr algn="ctr">
            <a:defRPr/>
          </a:pPr>
          <a:r>
            <a:rPr lang="en-US" cap="none" sz="6600" b="1" i="0" u="none" baseline="0">
              <a:solidFill>
                <a:srgbClr val="FFFFFF"/>
              </a:solidFill>
            </a:rPr>
            <a:t>3</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47625</xdr:colOff>
      <xdr:row>0</xdr:row>
      <xdr:rowOff>38100</xdr:rowOff>
    </xdr:from>
    <xdr:ext cx="1047750" cy="838200"/>
    <xdr:sp>
      <xdr:nvSpPr>
        <xdr:cNvPr id="1" name="Скругленный прямоугольник 1"/>
        <xdr:cNvSpPr>
          <a:spLocks/>
        </xdr:cNvSpPr>
      </xdr:nvSpPr>
      <xdr:spPr>
        <a:xfrm>
          <a:off x="4429125" y="38100"/>
          <a:ext cx="1047750" cy="838200"/>
        </a:xfrm>
        <a:prstGeom prst="roundRect">
          <a:avLst/>
        </a:prstGeom>
        <a:solidFill>
          <a:srgbClr val="97403E"/>
        </a:solidFill>
        <a:ln w="25400" cmpd="sng">
          <a:solidFill>
            <a:srgbClr val="C0504D"/>
          </a:solidFill>
          <a:headEnd type="none"/>
          <a:tailEnd type="none"/>
        </a:ln>
      </xdr:spPr>
      <xdr:txBody>
        <a:bodyPr vertOverflow="clip" wrap="square" lIns="0" tIns="0" rIns="0" bIns="0" anchor="ctr"/>
        <a:p>
          <a:pPr algn="ctr">
            <a:defRPr/>
          </a:pPr>
          <a:r>
            <a:rPr lang="en-US" cap="none" sz="6600" b="1" i="0" u="none" baseline="0">
              <a:solidFill>
                <a:srgbClr val="FFFFFF"/>
              </a:solidFill>
            </a:rPr>
            <a:t>4</a:t>
          </a:r>
        </a:p>
      </xdr:txBody>
    </xdr:sp>
    <xdr:clientData/>
  </xdr:oneCellAnchor>
  <xdr:twoCellAnchor editAs="oneCell">
    <xdr:from>
      <xdr:col>10</xdr:col>
      <xdr:colOff>866775</xdr:colOff>
      <xdr:row>0</xdr:row>
      <xdr:rowOff>295275</xdr:rowOff>
    </xdr:from>
    <xdr:to>
      <xdr:col>12</xdr:col>
      <xdr:colOff>19050</xdr:colOff>
      <xdr:row>1</xdr:row>
      <xdr:rowOff>228600</xdr:rowOff>
    </xdr:to>
    <xdr:pic>
      <xdr:nvPicPr>
        <xdr:cNvPr id="2" name="Изображение 2"/>
        <xdr:cNvPicPr preferRelativeResize="1">
          <a:picLocks noChangeAspect="1"/>
        </xdr:cNvPicPr>
      </xdr:nvPicPr>
      <xdr:blipFill>
        <a:blip r:embed="rId1"/>
        <a:stretch>
          <a:fillRect/>
        </a:stretch>
      </xdr:blipFill>
      <xdr:spPr>
        <a:xfrm>
          <a:off x="8639175" y="295275"/>
          <a:ext cx="114300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BSERVER\Users\glebovandrey\Library\Containers\com.apple.mail\Data\Library\Mail%20Downloads\B238AEB2-872F-4BCE-9611-23B8011A377A\Dogovor_MVSV-2010_TVK_RUSS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92;.308_rus_&#1042;&#1042;&#10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одержание "/>
      <sheetName val="Реквизиты"/>
      <sheetName val="Заявка"/>
      <sheetName val="Договор"/>
      <sheetName val="Пр. 1 "/>
      <sheetName val="Пр.2"/>
      <sheetName val="Пр.3"/>
      <sheetName val="Пр.4"/>
      <sheetName val="Ф.1"/>
      <sheetName val="Ф.1а"/>
      <sheetName val="Ф.1б"/>
      <sheetName val="Ф.1в"/>
      <sheetName val="Ф.2"/>
      <sheetName val="Заявка стр. 2"/>
      <sheetName val="Заявка стр. 1"/>
      <sheetName val="Заявка ДО №1.1"/>
      <sheetName val="Заявка макет №1.2"/>
      <sheetName val="Пр. 2"/>
      <sheetName val="Пр. 3"/>
      <sheetName val="Пр. 4"/>
      <sheetName val="Пр. 5"/>
      <sheetName val="Пр. 6"/>
      <sheetName val="Пр. 7"/>
      <sheetName val="Пр. 8"/>
      <sheetName val="Ф3"/>
      <sheetName val="Ф.4"/>
      <sheetName val="Заявка стр_ 2"/>
      <sheetName val="contr"/>
      <sheetName val="Лист1"/>
      <sheetName val="пол"/>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Форма 3"/>
      <sheetName val="Приложение 3a"/>
      <sheetName val="Лист1"/>
      <sheetName val="пол"/>
      <sheetName val="contr"/>
      <sheetName val="Ковролин"/>
    </sheetNames>
    <sheetDataSet>
      <sheetData sheetId="1">
        <row r="8">
          <cell r="A8">
            <v>1</v>
          </cell>
          <cell r="B8" t="str">
            <v>Дверь с замком</v>
          </cell>
          <cell r="C8">
            <v>2400</v>
          </cell>
        </row>
        <row r="9">
          <cell r="A9">
            <v>2</v>
          </cell>
          <cell r="B9" t="str">
            <v>Ковровое покрытие (за м2) </v>
          </cell>
          <cell r="C9">
            <v>300</v>
          </cell>
        </row>
        <row r="10">
          <cell r="A10">
            <v>3</v>
          </cell>
          <cell r="B10" t="str">
            <v>Остекление стенда h-1,5 м  (за погонный метр)</v>
          </cell>
          <cell r="C10">
            <v>1500</v>
          </cell>
        </row>
        <row r="11">
          <cell r="A11">
            <v>4</v>
          </cell>
          <cell r="B11" t="str">
            <v>Подъем пола на высоту 0,15 м (за м2)</v>
          </cell>
          <cell r="C11">
            <v>1500</v>
          </cell>
        </row>
        <row r="12">
          <cell r="A12">
            <v>5</v>
          </cell>
          <cell r="B12" t="str">
            <v>Потолок (за м2)</v>
          </cell>
          <cell r="C12">
            <v>900</v>
          </cell>
        </row>
        <row r="13">
          <cell r="A13">
            <v>6</v>
          </cell>
          <cell r="B13" t="str">
            <v>Стеновая панель: 2,5 м х 0,5 м</v>
          </cell>
          <cell r="C13">
            <v>600</v>
          </cell>
        </row>
        <row r="14">
          <cell r="A14">
            <v>7</v>
          </cell>
          <cell r="B14" t="str">
            <v>Стеновая панель: 2,5 м х 1,0 м</v>
          </cell>
          <cell r="C14">
            <v>750</v>
          </cell>
        </row>
        <row r="15">
          <cell r="A15">
            <v>8</v>
          </cell>
          <cell r="B15" t="str">
            <v>Оклейка элементов стенда цветной пленкой Oracal (за м2)</v>
          </cell>
          <cell r="C15">
            <v>500</v>
          </cell>
        </row>
        <row r="16">
          <cell r="A16">
            <v>9</v>
          </cell>
          <cell r="B16" t="str">
            <v>Шторка (ткань)</v>
          </cell>
          <cell r="C16">
            <v>500</v>
          </cell>
        </row>
        <row r="17">
          <cell r="A17" t="str">
            <v>ОФОРМЛЕНИЕ ФРИЗА</v>
          </cell>
          <cell r="B17" t="str">
            <v>Стеновая панель (дуговая оргстекло 3 мм)  R 1,0м x 2,5м</v>
          </cell>
          <cell r="C17">
            <v>19000</v>
          </cell>
        </row>
        <row r="18">
          <cell r="A18">
            <v>10</v>
          </cell>
          <cell r="B18" t="str">
            <v>Фризовая панель без оформления (за погонный метр)</v>
          </cell>
          <cell r="C18">
            <v>750</v>
          </cell>
        </row>
        <row r="19">
          <cell r="A19">
            <v>11</v>
          </cell>
          <cell r="B19" t="str">
            <v>Надпись на фризе логотипом (за 1 буквенный знак) </v>
          </cell>
          <cell r="C19">
            <v>150</v>
          </cell>
        </row>
        <row r="20">
          <cell r="A20">
            <v>12</v>
          </cell>
          <cell r="B20" t="str">
            <v>Дополнительная надпись на фризе шрифтом ГЕЛЬВЕТИКА (за 1 буквенный знак)</v>
          </cell>
          <cell r="C20">
            <v>60</v>
          </cell>
        </row>
        <row r="21">
          <cell r="A21">
            <v>13</v>
          </cell>
          <cell r="B21" t="str">
            <v>Эмблема одноцветная (h-0,25 м)</v>
          </cell>
          <cell r="C21">
            <v>1500</v>
          </cell>
        </row>
        <row r="22">
          <cell r="A22" t="str">
            <v>ОФОРМЛЕНИЕ ФРИЗА</v>
          </cell>
          <cell r="B22" t="str">
            <v> - за каждый дополнительный цвет</v>
          </cell>
          <cell r="C22">
            <v>1500</v>
          </cell>
        </row>
        <row r="23">
          <cell r="A23" t="str">
            <v>ЭЛЕКТРИЧЕСТВО</v>
          </cell>
          <cell r="B23" t="str">
            <v>Фризовая панель без оформления (за погонный метр)</v>
          </cell>
          <cell r="C23">
            <v>750</v>
          </cell>
        </row>
        <row r="24">
          <cell r="A24">
            <v>14</v>
          </cell>
          <cell r="B24" t="str">
            <v>Блок розеток (220 В):  8 часов в сутки</v>
          </cell>
          <cell r="C24">
            <v>600</v>
          </cell>
        </row>
        <row r="25">
          <cell r="A25">
            <v>15</v>
          </cell>
          <cell r="B25" t="str">
            <v>Блок розеток (220 В):  круглосуточно </v>
          </cell>
          <cell r="C25">
            <v>1200</v>
          </cell>
        </row>
        <row r="26">
          <cell r="A26">
            <v>16</v>
          </cell>
          <cell r="B26" t="str">
            <v>Прожектор галогеновый (500 Вт)</v>
          </cell>
          <cell r="C26">
            <v>1800</v>
          </cell>
        </row>
        <row r="27">
          <cell r="A27">
            <v>17</v>
          </cell>
          <cell r="B27" t="str">
            <v>Светильник ЛДС</v>
          </cell>
          <cell r="C27">
            <v>500</v>
          </cell>
        </row>
        <row r="28">
          <cell r="A28">
            <v>18</v>
          </cell>
          <cell r="B28" t="str">
            <v>Светильник SPOT направленного света  (100 Вт)</v>
          </cell>
          <cell r="C28">
            <v>450</v>
          </cell>
        </row>
        <row r="29">
          <cell r="A29">
            <v>19</v>
          </cell>
          <cell r="B29" t="str">
            <v>Дополнительное электрообеспечение для действующих экспонатов: 380В до 10 кВт</v>
          </cell>
          <cell r="C29">
            <v>4000</v>
          </cell>
        </row>
        <row r="30">
          <cell r="A30">
            <v>20</v>
          </cell>
          <cell r="B30" t="str">
            <v>Дополнительное электрообеспечение для действующих экспонатов: 380В до 25 кВт</v>
          </cell>
          <cell r="C30">
            <v>5500</v>
          </cell>
        </row>
        <row r="31">
          <cell r="A31">
            <v>21</v>
          </cell>
          <cell r="B31" t="str">
            <v>Дополнительное электрообеспечение для действующих экспонатов: 380В до 50 кВт</v>
          </cell>
          <cell r="C31">
            <v>8500</v>
          </cell>
        </row>
        <row r="32">
          <cell r="A32">
            <v>22</v>
          </cell>
          <cell r="B32" t="str">
            <v>Силовой электрический щиток </v>
          </cell>
          <cell r="C32">
            <v>2500</v>
          </cell>
        </row>
        <row r="33">
          <cell r="A33" t="str">
            <v>МЕБЕЛЬ ДЛЯ ОБОРУДОВАНИЯ СТЕНДА</v>
          </cell>
          <cell r="B33" t="str">
            <v>Прожектор галогеновый (150 Вт)</v>
          </cell>
          <cell r="C33">
            <v>1300</v>
          </cell>
        </row>
        <row r="34">
          <cell r="A34">
            <v>23</v>
          </cell>
          <cell r="B34" t="str">
            <v>Витрина застекленная, с освещением 200Вт h-2,0 м (0,5 м x 1,0 м, 3 полки)</v>
          </cell>
          <cell r="C34">
            <v>4500</v>
          </cell>
        </row>
        <row r="35">
          <cell r="A35">
            <v>24</v>
          </cell>
          <cell r="B35" t="str">
            <v>Витрина застекленная, с освещением 500Вт h-2,0 м (0,5 м x 1,0 м, 3 полки)</v>
          </cell>
          <cell r="C35">
            <v>5100</v>
          </cell>
        </row>
        <row r="36">
          <cell r="A36">
            <v>25</v>
          </cell>
          <cell r="B36" t="str">
            <v>Витрина-подиум застекленная h-1,0 м (0,5 м х 1,0 м)</v>
          </cell>
          <cell r="C36">
            <v>1800</v>
          </cell>
        </row>
        <row r="37">
          <cell r="A37">
            <v>26</v>
          </cell>
          <cell r="B37" t="str">
            <v>Витрина-подиум застекленная h-1,0 м (1,0 м х 1,0 м)</v>
          </cell>
          <cell r="C37">
            <v>2400</v>
          </cell>
        </row>
        <row r="38">
          <cell r="A38">
            <v>27</v>
          </cell>
          <cell r="B38" t="str">
            <v>Дверки раздвижные для стола-подиума</v>
          </cell>
          <cell r="C38">
            <v>450</v>
          </cell>
        </row>
        <row r="39">
          <cell r="A39">
            <v>28</v>
          </cell>
          <cell r="B39" t="str">
            <v>Информационная стойка (закругленная) с полкой,  h-1,0 м (0,5 м х 1,0 м) (за погонный метр)</v>
          </cell>
          <cell r="C39">
            <v>2400</v>
          </cell>
        </row>
        <row r="40">
          <cell r="A40">
            <v>29</v>
          </cell>
          <cell r="B40" t="str">
            <v>Листовкодержатель</v>
          </cell>
          <cell r="C40">
            <v>1200</v>
          </cell>
        </row>
        <row r="41">
          <cell r="A41">
            <v>30</v>
          </cell>
          <cell r="B41" t="str">
            <v>Полка для стола-подиума</v>
          </cell>
          <cell r="C41">
            <v>240</v>
          </cell>
        </row>
        <row r="42">
          <cell r="A42">
            <v>31</v>
          </cell>
          <cell r="B42" t="str">
            <v>Полка настенная (за погонный метр)</v>
          </cell>
          <cell r="C42">
            <v>450</v>
          </cell>
        </row>
        <row r="43">
          <cell r="A43">
            <v>32</v>
          </cell>
          <cell r="B43" t="str">
            <v>Стеллаж металлический </v>
          </cell>
          <cell r="C43">
            <v>2100</v>
          </cell>
        </row>
        <row r="44">
          <cell r="A44">
            <v>33</v>
          </cell>
          <cell r="B44" t="str">
            <v>Стол круглый (d-0,75 м)</v>
          </cell>
          <cell r="C44">
            <v>1200</v>
          </cell>
        </row>
        <row r="45">
          <cell r="A45">
            <v>34</v>
          </cell>
          <cell r="B45" t="str">
            <v>Стол переговорный 1,2 м х 0,8 м</v>
          </cell>
          <cell r="C45">
            <v>1500</v>
          </cell>
        </row>
        <row r="46">
          <cell r="A46">
            <v>35</v>
          </cell>
          <cell r="B46" t="str">
            <v>Стол-подиум: h-0,75 м (0,5 м x 0,5 м)</v>
          </cell>
          <cell r="C46">
            <v>700</v>
          </cell>
        </row>
        <row r="47">
          <cell r="A47">
            <v>36</v>
          </cell>
          <cell r="B47" t="str">
            <v>Стол-подиум: h-0,75 м (0,5 м х 1,0 м)</v>
          </cell>
          <cell r="C47">
            <v>900</v>
          </cell>
        </row>
        <row r="48">
          <cell r="A48">
            <v>37</v>
          </cell>
          <cell r="B48" t="str">
            <v>Стол-подиум: h-0,75м (1,0м х 1,0м)</v>
          </cell>
          <cell r="C48">
            <v>1050</v>
          </cell>
        </row>
        <row r="49">
          <cell r="A49">
            <v>38</v>
          </cell>
          <cell r="B49" t="str">
            <v>Стол-подиум: h-1,0 м (0,5 м х 1,0 м)</v>
          </cell>
          <cell r="C49">
            <v>1200</v>
          </cell>
        </row>
        <row r="50">
          <cell r="A50">
            <v>39</v>
          </cell>
          <cell r="B50" t="str">
            <v>Стол-подиум: h-1,0 м (1,0 м х 1,0 м)</v>
          </cell>
          <cell r="C50">
            <v>1500</v>
          </cell>
        </row>
        <row r="51">
          <cell r="A51">
            <v>40</v>
          </cell>
          <cell r="B51" t="str">
            <v>Стул полумягкий</v>
          </cell>
          <cell r="C51">
            <v>600</v>
          </cell>
        </row>
        <row r="52">
          <cell r="A52">
            <v>41</v>
          </cell>
          <cell r="B52" t="str">
            <v>Табурет барный</v>
          </cell>
          <cell r="C52">
            <v>900</v>
          </cell>
        </row>
        <row r="53">
          <cell r="A53">
            <v>42</v>
          </cell>
          <cell r="B53" t="str">
            <v>Плазменная панель 42 с DVD Samsung ( весь период выставки)</v>
          </cell>
          <cell r="C53">
            <v>20000</v>
          </cell>
        </row>
        <row r="54">
          <cell r="A54">
            <v>43</v>
          </cell>
          <cell r="B54" t="str">
            <v>Плазменная панель 50 с DVD Panasonic ( весь период выставки)</v>
          </cell>
          <cell r="C54">
            <v>25000</v>
          </cell>
        </row>
        <row r="55">
          <cell r="A55">
            <v>44</v>
          </cell>
          <cell r="B55" t="str">
            <v>Вешалка настенная</v>
          </cell>
          <cell r="C55">
            <v>300</v>
          </cell>
        </row>
        <row r="56">
          <cell r="A56">
            <v>45</v>
          </cell>
          <cell r="B56" t="str">
            <v>Аренда конференц зала (в час)</v>
          </cell>
          <cell r="C56">
            <v>7500</v>
          </cell>
        </row>
        <row r="57">
          <cell r="A57" t="str">
            <v>БЫТОВАЯ ТЕХНИКА</v>
          </cell>
          <cell r="B57" t="str">
            <v>Стеллаж металлический  h-1,75м (0,40м х 0,85м)</v>
          </cell>
          <cell r="C57">
            <v>1750</v>
          </cell>
        </row>
        <row r="58">
          <cell r="A58">
            <v>48</v>
          </cell>
          <cell r="B58" t="str">
            <v>Видеодвойка</v>
          </cell>
          <cell r="C58">
            <v>850</v>
          </cell>
        </row>
        <row r="59">
          <cell r="A59">
            <v>46</v>
          </cell>
          <cell r="B59" t="str">
            <v>Холодильник бытовой (100-150 л)</v>
          </cell>
          <cell r="C59">
            <v>2400</v>
          </cell>
        </row>
        <row r="60">
          <cell r="A60">
            <v>47</v>
          </cell>
          <cell r="B60" t="str">
            <v>Видеодвойка</v>
          </cell>
          <cell r="C60">
            <v>2000</v>
          </cell>
        </row>
        <row r="61">
          <cell r="A61" t="str">
            <v>*) Все цены включают действующую ставку НДС</v>
          </cell>
          <cell r="B61" t="str">
            <v>Стол-подиум: h-0,75м (0,5м x 0,5м)</v>
          </cell>
          <cell r="C61">
            <v>1150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renkin@icecompany.org" TargetMode="External" /><Relationship Id="rId2" Type="http://schemas.openxmlformats.org/officeDocument/2006/relationships/hyperlink" Target="mailto:glebov@icecompany.org" TargetMode="External" /><Relationship Id="rId3" Type="http://schemas.openxmlformats.org/officeDocument/2006/relationships/hyperlink" Target="mailto:bayramyan@icecompany.org" TargetMode="External" /><Relationship Id="rId4" Type="http://schemas.openxmlformats.org/officeDocument/2006/relationships/hyperlink" Target="http://www.rusarmyexpo.ru/" TargetMode="External" /><Relationship Id="rId5" Type="http://schemas.openxmlformats.org/officeDocument/2006/relationships/hyperlink" Target="mailto:ruleva@icecompany.org" TargetMode="External" /><Relationship Id="rId6" Type="http://schemas.openxmlformats.org/officeDocument/2006/relationships/hyperlink" Target="mailto:karapetyan@icecompany.org" TargetMode="External" /><Relationship Id="rId7" Type="http://schemas.openxmlformats.org/officeDocument/2006/relationships/hyperlink" Target="http://www.icecompany.org/" TargetMode="External" /><Relationship Id="rId8" Type="http://schemas.openxmlformats.org/officeDocument/2006/relationships/hyperlink" Target="mailto:zmax@icecompany.org" TargetMode="External" /><Relationship Id="rId9" Type="http://schemas.openxmlformats.org/officeDocument/2006/relationships/hyperlink" Target="mailto:kurochkin@icecompany.org" TargetMode="External" /><Relationship Id="rId10" Type="http://schemas.openxmlformats.org/officeDocument/2006/relationships/hyperlink" Target="mailto:iurchikov@icecompany.org" TargetMode="External" /><Relationship Id="rId11" Type="http://schemas.openxmlformats.org/officeDocument/2006/relationships/hyperlink" Target="mailto:kolnoochenko@icecompany.org" TargetMode="External" /><Relationship Id="rId12" Type="http://schemas.openxmlformats.org/officeDocument/2006/relationships/hyperlink" Target="mailto:ppv13@bk.ru" TargetMode="External" /><Relationship Id="rId13" Type="http://schemas.openxmlformats.org/officeDocument/2006/relationships/hyperlink" Target="mailto:perervenko@icecompany.org" TargetMode="External" /><Relationship Id="rId14" Type="http://schemas.openxmlformats.org/officeDocument/2006/relationships/hyperlink" Target="mailto:info@rusarmyexpo.com" TargetMode="External" /><Relationship Id="rId15" Type="http://schemas.openxmlformats.org/officeDocument/2006/relationships/hyperlink" Target="mailto:naon@icecompany.org" TargetMode="External" /><Relationship Id="rId16"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8"/>
    <pageSetUpPr fitToPage="1"/>
  </sheetPr>
  <dimension ref="A1:W287"/>
  <sheetViews>
    <sheetView zoomScale="160" zoomScaleNormal="160" zoomScalePageLayoutView="160" workbookViewId="0" topLeftCell="A1">
      <selection activeCell="B29" sqref="B29"/>
    </sheetView>
  </sheetViews>
  <sheetFormatPr defaultColWidth="9.25390625" defaultRowHeight="12.75"/>
  <cols>
    <col min="1" max="1" width="1.37890625" style="208" customWidth="1"/>
    <col min="2" max="2" width="26.375" style="14" customWidth="1"/>
    <col min="3" max="3" width="15.375" style="14" customWidth="1"/>
    <col min="4" max="4" width="7.375" style="14" customWidth="1"/>
    <col min="5" max="5" width="4.375" style="14" customWidth="1"/>
    <col min="6" max="6" width="8.75390625" style="14" customWidth="1"/>
    <col min="7" max="7" width="11.25390625" style="14" customWidth="1"/>
    <col min="8" max="8" width="22.75390625" style="14" customWidth="1"/>
    <col min="9" max="23" width="9.25390625" style="2" customWidth="1"/>
    <col min="24" max="16384" width="9.25390625" style="8" customWidth="1"/>
  </cols>
  <sheetData>
    <row r="1" spans="1:8" ht="20.25" customHeight="1">
      <c r="A1" s="278"/>
      <c r="B1" s="345"/>
      <c r="C1" s="504">
        <v>43641</v>
      </c>
      <c r="E1" s="507"/>
      <c r="F1" s="638" t="s">
        <v>524</v>
      </c>
      <c r="G1" s="638"/>
      <c r="H1" s="508">
        <f ca="1">TODAY()</f>
        <v>43391</v>
      </c>
    </row>
    <row r="2" spans="1:8" ht="26.25">
      <c r="A2" s="278"/>
      <c r="B2" s="242"/>
      <c r="C2" s="456"/>
      <c r="D2" s="505"/>
      <c r="E2" s="509"/>
      <c r="F2" s="586"/>
      <c r="G2" s="587" t="s">
        <v>473</v>
      </c>
      <c r="H2" s="588">
        <f>C1-H1</f>
        <v>250</v>
      </c>
    </row>
    <row r="3" spans="1:8" ht="12.75" customHeight="1">
      <c r="A3" s="278"/>
      <c r="B3" s="345"/>
      <c r="C3" s="242"/>
      <c r="D3" s="506"/>
      <c r="E3" s="639"/>
      <c r="F3" s="640"/>
      <c r="G3" s="510"/>
      <c r="H3" s="511" t="s">
        <v>525</v>
      </c>
    </row>
    <row r="4" spans="1:8" ht="33.75" customHeight="1">
      <c r="A4" s="641" t="s">
        <v>0</v>
      </c>
      <c r="B4" s="641"/>
      <c r="C4" s="641"/>
      <c r="D4" s="641"/>
      <c r="E4" s="641"/>
      <c r="F4" s="641"/>
      <c r="G4" s="641"/>
      <c r="H4" s="641"/>
    </row>
    <row r="5" spans="1:8" ht="15.75" customHeight="1">
      <c r="A5" s="642" t="str">
        <f>C61</f>
        <v>Международном военно-техническом форуме "Армия-2019"</v>
      </c>
      <c r="B5" s="642"/>
      <c r="C5" s="642"/>
      <c r="D5" s="642"/>
      <c r="E5" s="642"/>
      <c r="F5" s="642"/>
      <c r="G5" s="642"/>
      <c r="H5" s="642"/>
    </row>
    <row r="6" spans="1:8" ht="12.75">
      <c r="A6" s="278"/>
      <c r="B6" s="242"/>
      <c r="C6" s="242"/>
      <c r="D6" s="242"/>
      <c r="E6" s="242"/>
      <c r="F6" s="242"/>
      <c r="G6" s="242"/>
      <c r="H6" s="242"/>
    </row>
    <row r="7" spans="1:8" ht="12.75">
      <c r="A7" s="278"/>
      <c r="B7" s="589" t="s">
        <v>1</v>
      </c>
      <c r="C7" s="242"/>
      <c r="D7" s="242"/>
      <c r="E7" s="242"/>
      <c r="F7" s="242"/>
      <c r="G7" s="242"/>
      <c r="H7" s="242"/>
    </row>
    <row r="8" spans="1:8" ht="6.75" customHeight="1">
      <c r="A8" s="278"/>
      <c r="B8" s="242"/>
      <c r="C8" s="242"/>
      <c r="D8" s="242"/>
      <c r="E8" s="242"/>
      <c r="F8" s="242"/>
      <c r="G8" s="242"/>
      <c r="H8" s="242"/>
    </row>
    <row r="9" spans="1:8" ht="41.25" customHeight="1">
      <c r="A9" s="513" t="s">
        <v>2</v>
      </c>
      <c r="B9" s="646" t="s">
        <v>723</v>
      </c>
      <c r="C9" s="646"/>
      <c r="D9" s="646"/>
      <c r="E9" s="646"/>
      <c r="F9" s="646"/>
      <c r="G9" s="646"/>
      <c r="H9" s="646"/>
    </row>
    <row r="10" spans="1:8" ht="6" customHeight="1">
      <c r="A10" s="513"/>
      <c r="B10" s="514"/>
      <c r="C10" s="242"/>
      <c r="D10" s="242"/>
      <c r="E10" s="242"/>
      <c r="F10" s="242"/>
      <c r="G10" s="242"/>
      <c r="H10" s="242"/>
    </row>
    <row r="11" spans="1:8" ht="12.75">
      <c r="A11" s="513" t="s">
        <v>2</v>
      </c>
      <c r="B11" s="515" t="s">
        <v>526</v>
      </c>
      <c r="C11" s="242"/>
      <c r="D11" s="242"/>
      <c r="E11" s="242"/>
      <c r="F11" s="242"/>
      <c r="G11" s="242"/>
      <c r="H11" s="242"/>
    </row>
    <row r="12" spans="1:8" ht="6.75" customHeight="1">
      <c r="A12" s="513"/>
      <c r="B12" s="515"/>
      <c r="C12" s="242"/>
      <c r="D12" s="242"/>
      <c r="E12" s="242"/>
      <c r="F12" s="242"/>
      <c r="G12" s="242"/>
      <c r="H12" s="242"/>
    </row>
    <row r="13" spans="1:8" ht="24.75" customHeight="1">
      <c r="A13" s="513" t="s">
        <v>2</v>
      </c>
      <c r="B13" s="646" t="s">
        <v>3</v>
      </c>
      <c r="C13" s="646"/>
      <c r="D13" s="646"/>
      <c r="E13" s="646"/>
      <c r="F13" s="646"/>
      <c r="G13" s="646"/>
      <c r="H13" s="646"/>
    </row>
    <row r="14" spans="1:8" ht="6.75" customHeight="1">
      <c r="A14" s="513"/>
      <c r="B14" s="515"/>
      <c r="C14" s="242"/>
      <c r="D14" s="242"/>
      <c r="E14" s="242"/>
      <c r="F14" s="242"/>
      <c r="G14" s="242"/>
      <c r="H14" s="242"/>
    </row>
    <row r="15" spans="1:8" ht="12.75">
      <c r="A15" s="513" t="s">
        <v>2</v>
      </c>
      <c r="B15" s="514" t="s">
        <v>4</v>
      </c>
      <c r="C15" s="242"/>
      <c r="D15" s="242"/>
      <c r="E15" s="242"/>
      <c r="F15" s="242"/>
      <c r="G15" s="242"/>
      <c r="H15" s="242"/>
    </row>
    <row r="16" spans="1:8" ht="7.5" customHeight="1">
      <c r="A16" s="513"/>
      <c r="B16" s="514"/>
      <c r="C16" s="242"/>
      <c r="D16" s="242"/>
      <c r="E16" s="242"/>
      <c r="F16" s="242"/>
      <c r="G16" s="242"/>
      <c r="H16" s="242"/>
    </row>
    <row r="17" spans="1:8" ht="24.75" customHeight="1">
      <c r="A17" s="513" t="s">
        <v>2</v>
      </c>
      <c r="B17" s="646" t="s">
        <v>5</v>
      </c>
      <c r="C17" s="646"/>
      <c r="D17" s="646"/>
      <c r="E17" s="646"/>
      <c r="F17" s="646"/>
      <c r="G17" s="646"/>
      <c r="H17" s="646"/>
    </row>
    <row r="18" spans="1:8" ht="6.75" customHeight="1">
      <c r="A18" s="513"/>
      <c r="B18" s="514"/>
      <c r="C18" s="242"/>
      <c r="D18" s="242"/>
      <c r="E18" s="242"/>
      <c r="F18" s="242"/>
      <c r="G18" s="242"/>
      <c r="H18" s="242"/>
    </row>
    <row r="19" spans="1:8" ht="12.75">
      <c r="A19" s="513" t="s">
        <v>2</v>
      </c>
      <c r="B19" s="514" t="s">
        <v>565</v>
      </c>
      <c r="C19" s="242"/>
      <c r="D19" s="242"/>
      <c r="E19" s="242"/>
      <c r="F19" s="242"/>
      <c r="G19" s="242"/>
      <c r="H19" s="242"/>
    </row>
    <row r="20" spans="1:8" ht="6" customHeight="1">
      <c r="A20" s="513"/>
      <c r="B20" s="514"/>
      <c r="C20" s="242"/>
      <c r="D20" s="242"/>
      <c r="E20" s="242"/>
      <c r="F20" s="242"/>
      <c r="G20" s="242"/>
      <c r="H20" s="242"/>
    </row>
    <row r="21" spans="1:8" ht="12.75">
      <c r="A21" s="513" t="s">
        <v>2</v>
      </c>
      <c r="B21" s="514" t="s">
        <v>6</v>
      </c>
      <c r="C21" s="242"/>
      <c r="D21" s="242"/>
      <c r="E21" s="242"/>
      <c r="F21" s="242"/>
      <c r="G21" s="242"/>
      <c r="H21" s="242"/>
    </row>
    <row r="22" spans="1:8" ht="5.25" customHeight="1">
      <c r="A22" s="513"/>
      <c r="B22" s="514"/>
      <c r="C22" s="242"/>
      <c r="D22" s="242"/>
      <c r="E22" s="242"/>
      <c r="F22" s="242"/>
      <c r="G22" s="242"/>
      <c r="H22" s="242"/>
    </row>
    <row r="23" spans="1:8" ht="12.75">
      <c r="A23" s="513" t="s">
        <v>2</v>
      </c>
      <c r="B23" s="514" t="s">
        <v>527</v>
      </c>
      <c r="C23" s="242"/>
      <c r="D23" s="242"/>
      <c r="E23" s="242"/>
      <c r="F23" s="242"/>
      <c r="G23" s="242"/>
      <c r="H23" s="242"/>
    </row>
    <row r="24" spans="1:8" ht="5.25" customHeight="1">
      <c r="A24" s="513"/>
      <c r="B24" s="514"/>
      <c r="C24" s="242"/>
      <c r="D24" s="242"/>
      <c r="E24" s="242"/>
      <c r="F24" s="242"/>
      <c r="G24" s="242"/>
      <c r="H24" s="242"/>
    </row>
    <row r="25" spans="1:8" ht="12.75">
      <c r="A25" s="513" t="s">
        <v>2</v>
      </c>
      <c r="B25" s="515" t="s">
        <v>474</v>
      </c>
      <c r="C25" s="242"/>
      <c r="D25" s="242"/>
      <c r="E25" s="242"/>
      <c r="F25" s="242"/>
      <c r="G25" s="242"/>
      <c r="H25" s="242"/>
    </row>
    <row r="26" spans="1:8" ht="5.25" customHeight="1">
      <c r="A26" s="513"/>
      <c r="B26" s="514"/>
      <c r="C26" s="242"/>
      <c r="D26" s="242"/>
      <c r="E26" s="242"/>
      <c r="F26" s="242"/>
      <c r="G26" s="242"/>
      <c r="H26" s="242"/>
    </row>
    <row r="27" spans="1:8" ht="38.25" customHeight="1">
      <c r="A27" s="513" t="s">
        <v>2</v>
      </c>
      <c r="B27" s="646" t="s">
        <v>523</v>
      </c>
      <c r="C27" s="646"/>
      <c r="D27" s="646"/>
      <c r="E27" s="646"/>
      <c r="F27" s="646"/>
      <c r="G27" s="646"/>
      <c r="H27" s="646"/>
    </row>
    <row r="28" spans="1:8" ht="18" customHeight="1">
      <c r="A28" s="513"/>
      <c r="B28" s="516" t="s">
        <v>7</v>
      </c>
      <c r="C28" s="242"/>
      <c r="D28" s="242"/>
      <c r="E28" s="242"/>
      <c r="F28" s="242"/>
      <c r="G28" s="242"/>
      <c r="H28" s="242"/>
    </row>
    <row r="29" spans="1:8" ht="12.75">
      <c r="A29" s="517"/>
      <c r="B29" s="584"/>
      <c r="C29" s="518"/>
      <c r="D29" s="518"/>
      <c r="E29" s="518"/>
      <c r="F29" s="518"/>
      <c r="G29" s="518"/>
      <c r="H29" s="518"/>
    </row>
    <row r="30" spans="1:8" ht="12.75">
      <c r="A30" s="513" t="s">
        <v>2</v>
      </c>
      <c r="B30" s="585" t="s">
        <v>8</v>
      </c>
      <c r="C30" s="519"/>
      <c r="D30" s="520"/>
      <c r="E30" s="520"/>
      <c r="F30" s="520"/>
      <c r="G30" s="520"/>
      <c r="H30" s="521"/>
    </row>
    <row r="31" spans="1:8" ht="12.75">
      <c r="A31" s="513" t="s">
        <v>2</v>
      </c>
      <c r="B31" s="585" t="s">
        <v>265</v>
      </c>
      <c r="C31" s="519"/>
      <c r="D31" s="520"/>
      <c r="E31" s="520"/>
      <c r="F31" s="520"/>
      <c r="G31" s="520"/>
      <c r="H31" s="521"/>
    </row>
    <row r="32" spans="1:8" ht="12.75">
      <c r="A32" s="513" t="s">
        <v>2</v>
      </c>
      <c r="B32" s="585" t="s">
        <v>9</v>
      </c>
      <c r="C32" s="519"/>
      <c r="D32" s="520"/>
      <c r="E32" s="520"/>
      <c r="F32" s="520"/>
      <c r="G32" s="520"/>
      <c r="H32" s="521"/>
    </row>
    <row r="33" spans="1:9" ht="15" customHeight="1">
      <c r="A33" s="513" t="s">
        <v>2</v>
      </c>
      <c r="B33" s="585" t="s">
        <v>10</v>
      </c>
      <c r="C33" s="643" t="str">
        <f>Договор!E58</f>
        <v>Услуги по организации монтажно-оформительских работ: стандартный стенд</v>
      </c>
      <c r="D33" s="644"/>
      <c r="E33" s="644"/>
      <c r="F33" s="644"/>
      <c r="G33" s="644"/>
      <c r="H33" s="645"/>
      <c r="I33" s="4"/>
    </row>
    <row r="34" spans="1:9" ht="15" customHeight="1" hidden="1">
      <c r="A34" s="513" t="s">
        <v>2</v>
      </c>
      <c r="B34" s="585" t="s">
        <v>515</v>
      </c>
      <c r="C34" s="643" t="str">
        <f>Договор!E59</f>
        <v>Монтажно-оформительские работы: спецэкспозиции</v>
      </c>
      <c r="D34" s="644"/>
      <c r="E34" s="644"/>
      <c r="F34" s="644"/>
      <c r="G34" s="644"/>
      <c r="H34" s="645"/>
      <c r="I34" s="4"/>
    </row>
    <row r="35" spans="1:9" ht="12.75">
      <c r="A35" s="513" t="s">
        <v>2</v>
      </c>
      <c r="B35" s="585" t="s">
        <v>11</v>
      </c>
      <c r="C35" s="522" t="str">
        <f>Договор!E60</f>
        <v>Дополнительное оборудование и услуги</v>
      </c>
      <c r="D35" s="523"/>
      <c r="E35" s="523"/>
      <c r="F35" s="523"/>
      <c r="G35" s="523"/>
      <c r="H35" s="524"/>
      <c r="I35" s="4"/>
    </row>
    <row r="36" spans="1:9" ht="18" customHeight="1">
      <c r="A36" s="513" t="s">
        <v>2</v>
      </c>
      <c r="B36" s="585" t="s">
        <v>12</v>
      </c>
      <c r="C36" s="643" t="str">
        <f>Договор!E61</f>
        <v>Дополнительные услуги</v>
      </c>
      <c r="D36" s="644"/>
      <c r="E36" s="644"/>
      <c r="F36" s="644"/>
      <c r="G36" s="644"/>
      <c r="H36" s="645"/>
      <c r="I36" s="4"/>
    </row>
    <row r="37" spans="1:9" ht="15" customHeight="1">
      <c r="A37" s="513" t="s">
        <v>2</v>
      </c>
      <c r="B37" s="585" t="s">
        <v>13</v>
      </c>
      <c r="C37" s="643" t="str">
        <f>Договор!E62</f>
        <v>Рекламные услуги</v>
      </c>
      <c r="D37" s="644"/>
      <c r="E37" s="644"/>
      <c r="F37" s="644"/>
      <c r="G37" s="644"/>
      <c r="H37" s="645"/>
      <c r="I37" s="4"/>
    </row>
    <row r="38" spans="1:8" ht="12.75">
      <c r="A38" s="513"/>
      <c r="B38" s="525"/>
      <c r="C38" s="242"/>
      <c r="D38" s="242"/>
      <c r="E38" s="242"/>
      <c r="F38" s="242"/>
      <c r="G38" s="242"/>
      <c r="H38" s="242"/>
    </row>
    <row r="39" spans="1:23" s="6" customFormat="1" ht="12.75">
      <c r="A39" s="526"/>
      <c r="B39" s="512" t="s">
        <v>427</v>
      </c>
      <c r="C39" s="242"/>
      <c r="D39" s="242"/>
      <c r="E39" s="242" t="s">
        <v>14</v>
      </c>
      <c r="F39" s="242" t="s">
        <v>522</v>
      </c>
      <c r="G39" s="527"/>
      <c r="H39" s="242"/>
      <c r="I39" s="2"/>
      <c r="J39" s="5"/>
      <c r="K39" s="5"/>
      <c r="L39" s="5"/>
      <c r="M39" s="5"/>
      <c r="N39" s="5"/>
      <c r="O39" s="5"/>
      <c r="P39" s="5"/>
      <c r="Q39" s="5"/>
      <c r="R39" s="5"/>
      <c r="S39" s="5"/>
      <c r="T39" s="5"/>
      <c r="U39" s="5"/>
      <c r="V39" s="5"/>
      <c r="W39" s="5"/>
    </row>
    <row r="40" spans="1:23" s="6" customFormat="1" ht="12.75">
      <c r="A40" s="526"/>
      <c r="B40" s="242"/>
      <c r="C40" s="242"/>
      <c r="D40" s="242"/>
      <c r="E40" s="242"/>
      <c r="F40" s="242"/>
      <c r="G40" s="242"/>
      <c r="H40" s="242"/>
      <c r="I40" s="2"/>
      <c r="J40" s="7"/>
      <c r="K40" s="7"/>
      <c r="L40" s="5"/>
      <c r="M40" s="5"/>
      <c r="N40" s="5"/>
      <c r="O40" s="5"/>
      <c r="P40" s="5"/>
      <c r="Q40" s="5"/>
      <c r="R40" s="5"/>
      <c r="S40" s="5"/>
      <c r="T40" s="5"/>
      <c r="U40" s="5"/>
      <c r="V40" s="5"/>
      <c r="W40" s="5"/>
    </row>
    <row r="41" spans="1:23" s="6" customFormat="1" ht="12.75">
      <c r="A41" s="513" t="s">
        <v>2</v>
      </c>
      <c r="B41" s="528" t="s">
        <v>566</v>
      </c>
      <c r="C41" s="529"/>
      <c r="D41" s="529"/>
      <c r="E41" s="530"/>
      <c r="F41" s="531" t="s">
        <v>15</v>
      </c>
      <c r="G41" s="532" t="s">
        <v>685</v>
      </c>
      <c r="H41" s="533"/>
      <c r="I41" s="2"/>
      <c r="J41" s="7"/>
      <c r="K41" s="7"/>
      <c r="L41" s="5"/>
      <c r="M41" s="5"/>
      <c r="N41" s="5"/>
      <c r="O41" s="5"/>
      <c r="P41" s="5"/>
      <c r="Q41" s="5"/>
      <c r="R41" s="5"/>
      <c r="S41" s="5"/>
      <c r="T41" s="5"/>
      <c r="U41" s="5"/>
      <c r="V41" s="5"/>
      <c r="W41" s="5"/>
    </row>
    <row r="42" spans="1:23" s="6" customFormat="1" ht="12.75">
      <c r="A42" s="513" t="s">
        <v>2</v>
      </c>
      <c r="B42" s="528" t="s">
        <v>581</v>
      </c>
      <c r="C42" s="529"/>
      <c r="D42" s="529"/>
      <c r="E42" s="530"/>
      <c r="F42" s="531" t="s">
        <v>701</v>
      </c>
      <c r="G42" s="532" t="s">
        <v>702</v>
      </c>
      <c r="H42" s="533"/>
      <c r="I42" s="2"/>
      <c r="J42" s="7"/>
      <c r="K42" s="7"/>
      <c r="L42" s="5"/>
      <c r="M42" s="5"/>
      <c r="N42" s="5"/>
      <c r="O42" s="5"/>
      <c r="P42" s="5"/>
      <c r="Q42" s="5"/>
      <c r="R42" s="5"/>
      <c r="S42" s="5"/>
      <c r="T42" s="5"/>
      <c r="U42" s="5"/>
      <c r="V42" s="5"/>
      <c r="W42" s="5"/>
    </row>
    <row r="43" spans="1:23" s="6" customFormat="1" ht="12.75">
      <c r="A43" s="513" t="s">
        <v>2</v>
      </c>
      <c r="B43" s="528" t="s">
        <v>16</v>
      </c>
      <c r="C43" s="529"/>
      <c r="D43" s="529"/>
      <c r="E43" s="530"/>
      <c r="F43" s="531" t="s">
        <v>17</v>
      </c>
      <c r="G43" s="532" t="s">
        <v>18</v>
      </c>
      <c r="H43" s="533"/>
      <c r="I43" s="2"/>
      <c r="J43" s="7"/>
      <c r="K43" s="7"/>
      <c r="L43" s="5"/>
      <c r="M43" s="5"/>
      <c r="N43" s="5"/>
      <c r="O43" s="5"/>
      <c r="P43" s="5"/>
      <c r="Q43" s="5"/>
      <c r="R43" s="5"/>
      <c r="S43" s="5"/>
      <c r="T43" s="5"/>
      <c r="U43" s="5"/>
      <c r="V43" s="5"/>
      <c r="W43" s="5"/>
    </row>
    <row r="44" spans="1:23" s="6" customFormat="1" ht="12.75">
      <c r="A44" s="513" t="s">
        <v>2</v>
      </c>
      <c r="B44" s="528" t="s">
        <v>796</v>
      </c>
      <c r="C44" s="529"/>
      <c r="D44" s="529"/>
      <c r="E44" s="530"/>
      <c r="F44" s="531" t="s">
        <v>797</v>
      </c>
      <c r="G44" s="532" t="s">
        <v>798</v>
      </c>
      <c r="H44" s="535"/>
      <c r="I44" s="2"/>
      <c r="J44" s="7"/>
      <c r="K44" s="7"/>
      <c r="L44" s="5"/>
      <c r="M44" s="5"/>
      <c r="N44" s="5"/>
      <c r="O44" s="5"/>
      <c r="P44" s="5"/>
      <c r="Q44" s="5"/>
      <c r="R44" s="5"/>
      <c r="S44" s="5"/>
      <c r="T44" s="5"/>
      <c r="U44" s="5"/>
      <c r="V44" s="5"/>
      <c r="W44" s="5"/>
    </row>
    <row r="45" spans="1:23" s="6" customFormat="1" ht="12.75">
      <c r="A45" s="513" t="s">
        <v>2</v>
      </c>
      <c r="B45" s="528" t="s">
        <v>794</v>
      </c>
      <c r="C45" s="529"/>
      <c r="D45" s="529"/>
      <c r="E45" s="530"/>
      <c r="F45" s="531" t="s">
        <v>389</v>
      </c>
      <c r="G45" s="532" t="s">
        <v>795</v>
      </c>
      <c r="H45" s="535"/>
      <c r="I45" s="2"/>
      <c r="J45" s="7"/>
      <c r="K45" s="7"/>
      <c r="L45" s="5"/>
      <c r="M45" s="5"/>
      <c r="N45" s="5"/>
      <c r="O45" s="5"/>
      <c r="P45" s="5"/>
      <c r="Q45" s="5"/>
      <c r="R45" s="5"/>
      <c r="S45" s="5"/>
      <c r="T45" s="5"/>
      <c r="U45" s="5"/>
      <c r="V45" s="5"/>
      <c r="W45" s="5"/>
    </row>
    <row r="46" spans="1:23" s="6" customFormat="1" ht="12.75">
      <c r="A46" s="513" t="s">
        <v>2</v>
      </c>
      <c r="B46" s="528" t="s">
        <v>268</v>
      </c>
      <c r="C46" s="529"/>
      <c r="D46" s="529"/>
      <c r="E46" s="530"/>
      <c r="F46" s="531" t="s">
        <v>561</v>
      </c>
      <c r="G46" s="532" t="s">
        <v>269</v>
      </c>
      <c r="H46" s="534"/>
      <c r="I46" s="2"/>
      <c r="J46" s="7"/>
      <c r="K46" s="7"/>
      <c r="L46" s="5"/>
      <c r="M46" s="5"/>
      <c r="N46" s="5"/>
      <c r="O46" s="5"/>
      <c r="P46" s="5"/>
      <c r="Q46" s="5"/>
      <c r="R46" s="5"/>
      <c r="S46" s="5"/>
      <c r="T46" s="5"/>
      <c r="U46" s="5"/>
      <c r="V46" s="5"/>
      <c r="W46" s="5"/>
    </row>
    <row r="47" spans="1:23" s="6" customFormat="1" ht="12.75">
      <c r="A47" s="513" t="s">
        <v>2</v>
      </c>
      <c r="B47" s="528" t="s">
        <v>129</v>
      </c>
      <c r="C47" s="529"/>
      <c r="D47" s="529"/>
      <c r="E47" s="530"/>
      <c r="F47" s="531" t="s">
        <v>441</v>
      </c>
      <c r="G47" s="532" t="s">
        <v>130</v>
      </c>
      <c r="H47" s="534"/>
      <c r="I47" s="2"/>
      <c r="J47" s="7"/>
      <c r="K47" s="7"/>
      <c r="L47" s="5"/>
      <c r="M47" s="5"/>
      <c r="N47" s="5"/>
      <c r="O47" s="5"/>
      <c r="P47" s="5"/>
      <c r="Q47" s="5"/>
      <c r="R47" s="5"/>
      <c r="S47" s="5"/>
      <c r="T47" s="5"/>
      <c r="U47" s="5"/>
      <c r="V47" s="5"/>
      <c r="W47" s="5"/>
    </row>
    <row r="48" spans="1:23" s="6" customFormat="1" ht="12.75">
      <c r="A48" s="513" t="s">
        <v>2</v>
      </c>
      <c r="B48" s="528" t="s">
        <v>667</v>
      </c>
      <c r="C48" s="529"/>
      <c r="D48" s="529"/>
      <c r="E48" s="530"/>
      <c r="F48" s="531" t="s">
        <v>680</v>
      </c>
      <c r="G48" s="532" t="s">
        <v>681</v>
      </c>
      <c r="H48" s="535"/>
      <c r="I48" s="2"/>
      <c r="J48" s="7"/>
      <c r="K48" s="7"/>
      <c r="L48" s="5"/>
      <c r="M48" s="5"/>
      <c r="N48" s="5"/>
      <c r="O48" s="5"/>
      <c r="P48" s="5"/>
      <c r="Q48" s="5"/>
      <c r="R48" s="5"/>
      <c r="S48" s="5"/>
      <c r="T48" s="5"/>
      <c r="U48" s="5"/>
      <c r="V48" s="5"/>
      <c r="W48" s="5"/>
    </row>
    <row r="49" spans="1:23" s="6" customFormat="1" ht="12.75">
      <c r="A49" s="513" t="s">
        <v>2</v>
      </c>
      <c r="B49" s="528" t="s">
        <v>370</v>
      </c>
      <c r="C49" s="529"/>
      <c r="D49" s="529"/>
      <c r="E49" s="530"/>
      <c r="F49" s="531" t="s">
        <v>371</v>
      </c>
      <c r="G49" s="532" t="s">
        <v>372</v>
      </c>
      <c r="H49" s="534"/>
      <c r="I49" s="2"/>
      <c r="J49" s="7"/>
      <c r="K49" s="7"/>
      <c r="L49" s="5"/>
      <c r="M49" s="5"/>
      <c r="N49" s="5"/>
      <c r="O49" s="5"/>
      <c r="P49" s="5"/>
      <c r="Q49" s="5"/>
      <c r="R49" s="5"/>
      <c r="S49" s="5"/>
      <c r="T49" s="5"/>
      <c r="U49" s="5"/>
      <c r="V49" s="5"/>
      <c r="W49" s="5"/>
    </row>
    <row r="50" spans="1:23" s="6" customFormat="1" ht="12.75">
      <c r="A50" s="513" t="s">
        <v>2</v>
      </c>
      <c r="B50" s="528" t="s">
        <v>294</v>
      </c>
      <c r="C50" s="529"/>
      <c r="D50" s="529"/>
      <c r="E50" s="536"/>
      <c r="F50" s="531" t="s">
        <v>742</v>
      </c>
      <c r="G50" s="532" t="s">
        <v>296</v>
      </c>
      <c r="H50" s="535"/>
      <c r="I50" s="2"/>
      <c r="J50" s="7"/>
      <c r="K50" s="7"/>
      <c r="L50" s="5"/>
      <c r="M50" s="5"/>
      <c r="N50" s="5"/>
      <c r="O50" s="5"/>
      <c r="P50" s="5"/>
      <c r="Q50" s="5"/>
      <c r="R50" s="5"/>
      <c r="S50" s="5"/>
      <c r="T50" s="5"/>
      <c r="U50" s="5"/>
      <c r="V50" s="5"/>
      <c r="W50" s="5"/>
    </row>
    <row r="51" spans="1:23" s="6" customFormat="1" ht="12.75">
      <c r="A51" s="513" t="s">
        <v>2</v>
      </c>
      <c r="B51" s="528" t="s">
        <v>713</v>
      </c>
      <c r="C51" s="529"/>
      <c r="D51" s="529"/>
      <c r="E51" s="530"/>
      <c r="F51" s="531" t="s">
        <v>582</v>
      </c>
      <c r="G51" s="532" t="s">
        <v>714</v>
      </c>
      <c r="H51" s="535"/>
      <c r="I51" s="2"/>
      <c r="J51" s="7"/>
      <c r="K51" s="7"/>
      <c r="L51" s="5"/>
      <c r="M51" s="5"/>
      <c r="N51" s="5"/>
      <c r="O51" s="5"/>
      <c r="P51" s="5"/>
      <c r="Q51" s="5"/>
      <c r="R51" s="5"/>
      <c r="S51" s="5"/>
      <c r="T51" s="5"/>
      <c r="U51" s="5"/>
      <c r="V51" s="5"/>
      <c r="W51" s="5"/>
    </row>
    <row r="52" spans="1:23" s="6" customFormat="1" ht="12.75">
      <c r="A52" s="513" t="s">
        <v>2</v>
      </c>
      <c r="B52" s="528" t="s">
        <v>668</v>
      </c>
      <c r="C52" s="529"/>
      <c r="D52" s="529"/>
      <c r="E52" s="530"/>
      <c r="F52" s="531" t="s">
        <v>389</v>
      </c>
      <c r="G52" s="532" t="s">
        <v>682</v>
      </c>
      <c r="H52" s="535"/>
      <c r="I52" s="2"/>
      <c r="J52" s="7"/>
      <c r="K52" s="7"/>
      <c r="L52" s="5"/>
      <c r="M52" s="5"/>
      <c r="N52" s="5"/>
      <c r="O52" s="5"/>
      <c r="P52" s="5"/>
      <c r="Q52" s="5"/>
      <c r="R52" s="5"/>
      <c r="S52" s="5"/>
      <c r="T52" s="5"/>
      <c r="U52" s="5"/>
      <c r="V52" s="5"/>
      <c r="W52" s="5"/>
    </row>
    <row r="53" spans="1:23" s="6" customFormat="1" ht="12.75">
      <c r="A53" s="513" t="s">
        <v>2</v>
      </c>
      <c r="B53" s="528" t="s">
        <v>19</v>
      </c>
      <c r="C53" s="529"/>
      <c r="D53" s="529"/>
      <c r="E53" s="530"/>
      <c r="F53" s="531" t="s">
        <v>20</v>
      </c>
      <c r="G53" s="532" t="s">
        <v>21</v>
      </c>
      <c r="H53" s="534"/>
      <c r="I53" s="2"/>
      <c r="J53" s="7"/>
      <c r="K53" s="7"/>
      <c r="L53" s="5"/>
      <c r="M53" s="5"/>
      <c r="N53" s="5"/>
      <c r="O53" s="5"/>
      <c r="P53" s="5"/>
      <c r="Q53" s="5"/>
      <c r="R53" s="5"/>
      <c r="S53" s="5"/>
      <c r="T53" s="5"/>
      <c r="U53" s="5"/>
      <c r="V53" s="5"/>
      <c r="W53" s="5"/>
    </row>
    <row r="54" spans="1:23" s="6" customFormat="1" ht="12.75">
      <c r="A54" s="513" t="s">
        <v>2</v>
      </c>
      <c r="B54" s="528" t="s">
        <v>674</v>
      </c>
      <c r="C54" s="529"/>
      <c r="D54" s="529"/>
      <c r="E54" s="530"/>
      <c r="F54" s="531" t="s">
        <v>675</v>
      </c>
      <c r="G54" s="532" t="s">
        <v>683</v>
      </c>
      <c r="H54" s="535"/>
      <c r="I54" s="2"/>
      <c r="J54" s="7"/>
      <c r="K54" s="7"/>
      <c r="L54" s="5"/>
      <c r="M54" s="5"/>
      <c r="N54" s="5"/>
      <c r="O54" s="5"/>
      <c r="P54" s="5"/>
      <c r="Q54" s="5"/>
      <c r="R54" s="5"/>
      <c r="S54" s="5"/>
      <c r="T54" s="5"/>
      <c r="U54" s="5"/>
      <c r="V54" s="5"/>
      <c r="W54" s="5"/>
    </row>
    <row r="55" spans="1:23" s="6" customFormat="1" ht="12.75">
      <c r="A55" s="513" t="s">
        <v>2</v>
      </c>
      <c r="B55" s="528" t="s">
        <v>115</v>
      </c>
      <c r="C55" s="529"/>
      <c r="D55" s="529"/>
      <c r="E55" s="530"/>
      <c r="F55" s="531" t="s">
        <v>128</v>
      </c>
      <c r="G55" s="532" t="s">
        <v>686</v>
      </c>
      <c r="H55" s="533"/>
      <c r="I55" s="2"/>
      <c r="J55" s="7"/>
      <c r="K55" s="7"/>
      <c r="L55" s="5"/>
      <c r="M55" s="5"/>
      <c r="N55" s="5"/>
      <c r="O55" s="5"/>
      <c r="P55" s="5"/>
      <c r="Q55" s="5"/>
      <c r="R55" s="5"/>
      <c r="S55" s="5"/>
      <c r="T55" s="5"/>
      <c r="U55" s="5"/>
      <c r="V55" s="5"/>
      <c r="W55" s="5"/>
    </row>
    <row r="56" spans="1:23" s="6" customFormat="1" ht="12.75">
      <c r="A56" s="513" t="s">
        <v>2</v>
      </c>
      <c r="B56" s="528" t="s">
        <v>711</v>
      </c>
      <c r="C56" s="529"/>
      <c r="D56" s="529"/>
      <c r="E56" s="530"/>
      <c r="F56" s="531" t="s">
        <v>295</v>
      </c>
      <c r="G56" s="532" t="s">
        <v>712</v>
      </c>
      <c r="H56" s="535"/>
      <c r="I56" s="2"/>
      <c r="J56" s="7"/>
      <c r="K56" s="7"/>
      <c r="L56" s="5"/>
      <c r="M56" s="5"/>
      <c r="N56" s="5"/>
      <c r="O56" s="5"/>
      <c r="P56" s="5"/>
      <c r="Q56" s="5"/>
      <c r="R56" s="5"/>
      <c r="S56" s="5"/>
      <c r="T56" s="5"/>
      <c r="U56" s="5"/>
      <c r="V56" s="5"/>
      <c r="W56" s="5"/>
    </row>
    <row r="57" spans="1:23" s="11" customFormat="1" ht="12.75">
      <c r="A57" s="207"/>
      <c r="B57" s="9"/>
      <c r="C57" s="9"/>
      <c r="D57" s="9"/>
      <c r="E57" s="9"/>
      <c r="F57" s="9"/>
      <c r="G57" s="9"/>
      <c r="H57" s="9"/>
      <c r="I57" s="10"/>
      <c r="J57" s="10"/>
      <c r="K57" s="10"/>
      <c r="L57" s="10"/>
      <c r="M57" s="10"/>
      <c r="N57" s="10"/>
      <c r="O57" s="10"/>
      <c r="P57" s="10"/>
      <c r="Q57" s="10"/>
      <c r="R57" s="10"/>
      <c r="S57" s="10"/>
      <c r="T57" s="10"/>
      <c r="U57" s="10"/>
      <c r="V57" s="10"/>
      <c r="W57" s="10"/>
    </row>
    <row r="58" spans="1:23" s="11" customFormat="1" ht="12.75">
      <c r="A58" s="207"/>
      <c r="B58" s="591" t="s">
        <v>267</v>
      </c>
      <c r="C58" s="9"/>
      <c r="D58" s="9"/>
      <c r="E58" s="9"/>
      <c r="F58" s="9"/>
      <c r="G58" s="9"/>
      <c r="H58" s="9"/>
      <c r="I58" s="10"/>
      <c r="J58" s="10"/>
      <c r="K58" s="10"/>
      <c r="L58" s="10"/>
      <c r="M58" s="10"/>
      <c r="N58" s="10"/>
      <c r="O58" s="10"/>
      <c r="P58" s="10"/>
      <c r="Q58" s="10"/>
      <c r="R58" s="10"/>
      <c r="S58" s="10"/>
      <c r="T58" s="10"/>
      <c r="U58" s="10"/>
      <c r="V58" s="10"/>
      <c r="W58" s="10"/>
    </row>
    <row r="59" s="598" customFormat="1" ht="12.75" hidden="1">
      <c r="A59" s="597"/>
    </row>
    <row r="60" spans="1:3" s="578" customFormat="1" ht="12.75" hidden="1">
      <c r="A60" s="577"/>
      <c r="B60" s="578" t="s">
        <v>22</v>
      </c>
      <c r="C60" s="578" t="s">
        <v>715</v>
      </c>
    </row>
    <row r="61" spans="1:3" s="578" customFormat="1" ht="12.75" hidden="1">
      <c r="A61" s="577"/>
      <c r="C61" s="578" t="s">
        <v>733</v>
      </c>
    </row>
    <row r="62" spans="1:3" s="578" customFormat="1" ht="12.75" hidden="1">
      <c r="A62" s="577"/>
      <c r="C62" s="578" t="s">
        <v>716</v>
      </c>
    </row>
    <row r="63" spans="1:3" s="578" customFormat="1" ht="12.75" hidden="1">
      <c r="A63" s="577"/>
      <c r="B63" s="578" t="s">
        <v>23</v>
      </c>
      <c r="C63" s="578" t="s">
        <v>717</v>
      </c>
    </row>
    <row r="64" spans="1:3" s="578" customFormat="1" ht="12.75" hidden="1">
      <c r="A64" s="577"/>
      <c r="B64" s="578" t="s">
        <v>24</v>
      </c>
      <c r="C64" s="605" t="s">
        <v>25</v>
      </c>
    </row>
    <row r="65" s="578" customFormat="1" ht="12.75" hidden="1">
      <c r="A65" s="577"/>
    </row>
    <row r="66" spans="1:3" s="578" customFormat="1" ht="103.5" hidden="1">
      <c r="A66" s="577"/>
      <c r="B66" s="578" t="s">
        <v>26</v>
      </c>
      <c r="C66" s="606" t="s">
        <v>518</v>
      </c>
    </row>
    <row r="67" spans="1:3" s="578" customFormat="1" ht="27.75" customHeight="1" hidden="1">
      <c r="A67" s="577"/>
      <c r="B67" s="606" t="s">
        <v>27</v>
      </c>
      <c r="C67" s="607" t="s">
        <v>28</v>
      </c>
    </row>
    <row r="68" spans="1:3" s="578" customFormat="1" ht="12.75" hidden="1">
      <c r="A68" s="577"/>
      <c r="C68" s="607"/>
    </row>
    <row r="69" spans="1:16" s="578" customFormat="1" ht="12.75" hidden="1">
      <c r="A69" s="577"/>
      <c r="B69" s="608" t="s">
        <v>29</v>
      </c>
      <c r="C69" s="609" t="s">
        <v>743</v>
      </c>
      <c r="F69" s="610"/>
      <c r="G69" s="611"/>
      <c r="H69" s="611"/>
      <c r="I69" s="611"/>
      <c r="J69" s="611"/>
      <c r="K69" s="611"/>
      <c r="L69" s="611"/>
      <c r="M69" s="611"/>
      <c r="N69" s="611"/>
      <c r="O69" s="611"/>
      <c r="P69" s="612"/>
    </row>
    <row r="70" spans="1:16" s="578" customFormat="1" ht="12.75" hidden="1">
      <c r="A70" s="577"/>
      <c r="B70" s="578" t="s">
        <v>30</v>
      </c>
      <c r="C70" s="613">
        <v>6</v>
      </c>
      <c r="F70" s="610"/>
      <c r="G70" s="611"/>
      <c r="H70" s="611"/>
      <c r="I70" s="611"/>
      <c r="J70" s="611"/>
      <c r="K70" s="611"/>
      <c r="L70" s="611"/>
      <c r="M70" s="611"/>
      <c r="N70" s="611"/>
      <c r="O70" s="611"/>
      <c r="P70" s="612"/>
    </row>
    <row r="71" spans="1:16" s="578" customFormat="1" ht="12.75" hidden="1">
      <c r="A71" s="577"/>
      <c r="B71" s="608" t="s">
        <v>31</v>
      </c>
      <c r="C71" s="609" t="s">
        <v>743</v>
      </c>
      <c r="F71" s="610"/>
      <c r="G71" s="611"/>
      <c r="H71" s="611"/>
      <c r="I71" s="611"/>
      <c r="J71" s="611"/>
      <c r="K71" s="611"/>
      <c r="L71" s="611"/>
      <c r="M71" s="611"/>
      <c r="N71" s="611"/>
      <c r="O71" s="611"/>
      <c r="P71" s="612"/>
    </row>
    <row r="72" spans="1:16" s="578" customFormat="1" ht="12.75" hidden="1">
      <c r="A72" s="577"/>
      <c r="B72" s="578" t="s">
        <v>32</v>
      </c>
      <c r="C72" s="609" t="s">
        <v>743</v>
      </c>
      <c r="F72" s="610"/>
      <c r="G72" s="611"/>
      <c r="H72" s="611"/>
      <c r="I72" s="611"/>
      <c r="J72" s="611"/>
      <c r="K72" s="611"/>
      <c r="L72" s="611"/>
      <c r="M72" s="611"/>
      <c r="N72" s="611"/>
      <c r="O72" s="611"/>
      <c r="P72" s="612"/>
    </row>
    <row r="73" spans="1:16" s="578" customFormat="1" ht="51.75" hidden="1">
      <c r="A73" s="577"/>
      <c r="B73" s="578" t="s">
        <v>33</v>
      </c>
      <c r="C73" s="614" t="s">
        <v>776</v>
      </c>
      <c r="F73" s="610"/>
      <c r="G73" s="611"/>
      <c r="H73" s="611"/>
      <c r="I73" s="611"/>
      <c r="J73" s="611"/>
      <c r="K73" s="611"/>
      <c r="L73" s="611"/>
      <c r="M73" s="611"/>
      <c r="N73" s="611"/>
      <c r="O73" s="611"/>
      <c r="P73" s="612"/>
    </row>
    <row r="74" spans="1:3" s="578" customFormat="1" ht="12.75" hidden="1">
      <c r="A74" s="577"/>
      <c r="B74" s="578" t="s">
        <v>34</v>
      </c>
      <c r="C74" s="615" t="s">
        <v>669</v>
      </c>
    </row>
    <row r="75" spans="1:3" s="578" customFormat="1" ht="12.75" hidden="1">
      <c r="A75" s="577"/>
      <c r="B75" s="578" t="s">
        <v>35</v>
      </c>
      <c r="C75" s="615" t="s">
        <v>774</v>
      </c>
    </row>
    <row r="76" spans="1:3" s="578" customFormat="1" ht="12.75" hidden="1">
      <c r="A76" s="577"/>
      <c r="B76" s="578" t="s">
        <v>270</v>
      </c>
      <c r="C76" s="609" t="s">
        <v>775</v>
      </c>
    </row>
    <row r="77" spans="1:3" s="578" customFormat="1" ht="39" hidden="1">
      <c r="A77" s="577"/>
      <c r="B77" s="616" t="s">
        <v>36</v>
      </c>
      <c r="C77" s="576" t="s">
        <v>718</v>
      </c>
    </row>
    <row r="78" spans="1:3" s="578" customFormat="1" ht="25.5" hidden="1">
      <c r="A78" s="577"/>
      <c r="B78" s="616" t="s">
        <v>37</v>
      </c>
      <c r="C78" s="576" t="s">
        <v>777</v>
      </c>
    </row>
    <row r="79" spans="1:3" s="578" customFormat="1" ht="25.5" hidden="1">
      <c r="A79" s="577"/>
      <c r="B79" s="616" t="s">
        <v>38</v>
      </c>
      <c r="C79" s="576" t="s">
        <v>778</v>
      </c>
    </row>
    <row r="80" spans="1:3" s="578" customFormat="1" ht="25.5" hidden="1">
      <c r="A80" s="577"/>
      <c r="B80" s="616" t="s">
        <v>39</v>
      </c>
      <c r="C80" s="609" t="s">
        <v>743</v>
      </c>
    </row>
    <row r="81" spans="1:3" s="578" customFormat="1" ht="12.75" hidden="1">
      <c r="A81" s="577"/>
      <c r="B81" s="616"/>
      <c r="C81" s="609"/>
    </row>
    <row r="82" spans="1:3" s="578" customFormat="1" ht="12.75" hidden="1">
      <c r="A82" s="577"/>
      <c r="B82" s="616" t="s">
        <v>684</v>
      </c>
      <c r="C82" s="576" t="s">
        <v>778</v>
      </c>
    </row>
    <row r="83" spans="1:3" s="578" customFormat="1" ht="12.75" hidden="1">
      <c r="A83" s="577"/>
      <c r="B83" s="616"/>
      <c r="C83" s="576"/>
    </row>
    <row r="84" spans="1:3" s="578" customFormat="1" ht="12.75" hidden="1">
      <c r="A84" s="577"/>
      <c r="B84" s="616" t="s">
        <v>40</v>
      </c>
      <c r="C84" s="617" t="s">
        <v>41</v>
      </c>
    </row>
    <row r="85" spans="1:3" s="578" customFormat="1" ht="12.75" hidden="1">
      <c r="A85" s="577"/>
      <c r="B85" s="616" t="s">
        <v>306</v>
      </c>
      <c r="C85" s="618" t="s">
        <v>281</v>
      </c>
    </row>
    <row r="86" spans="1:3" s="578" customFormat="1" ht="12.75" hidden="1">
      <c r="A86" s="577"/>
      <c r="B86" s="616"/>
      <c r="C86" s="619"/>
    </row>
    <row r="87" spans="1:3" s="578" customFormat="1" ht="12.75" hidden="1">
      <c r="A87" s="577"/>
      <c r="B87" s="616" t="s">
        <v>42</v>
      </c>
      <c r="C87" s="578" t="s">
        <v>43</v>
      </c>
    </row>
    <row r="88" s="578" customFormat="1" ht="12.75" hidden="1">
      <c r="A88" s="577"/>
    </row>
    <row r="89" s="578" customFormat="1" ht="12.75" hidden="1">
      <c r="A89" s="577"/>
    </row>
    <row r="90" spans="1:3" s="578" customFormat="1" ht="12.75" hidden="1">
      <c r="A90" s="577"/>
      <c r="B90" s="578" t="s">
        <v>44</v>
      </c>
      <c r="C90" s="620" t="s">
        <v>670</v>
      </c>
    </row>
    <row r="91" spans="1:3" s="578" customFormat="1" ht="12.75" hidden="1">
      <c r="A91" s="577"/>
      <c r="C91" s="620" t="s">
        <v>671</v>
      </c>
    </row>
    <row r="92" spans="1:3" s="578" customFormat="1" ht="12.75" hidden="1">
      <c r="A92" s="577"/>
      <c r="C92" s="620" t="s">
        <v>672</v>
      </c>
    </row>
    <row r="93" spans="1:3" s="578" customFormat="1" ht="12.75" hidden="1">
      <c r="A93" s="577"/>
      <c r="C93" s="620" t="s">
        <v>673</v>
      </c>
    </row>
    <row r="94" spans="1:3" s="578" customFormat="1" ht="12.75" hidden="1">
      <c r="A94" s="577"/>
      <c r="C94" s="620" t="s">
        <v>738</v>
      </c>
    </row>
    <row r="95" spans="1:3" s="578" customFormat="1" ht="12.75" hidden="1">
      <c r="A95" s="577"/>
      <c r="C95" s="578" t="s">
        <v>45</v>
      </c>
    </row>
    <row r="96" s="578" customFormat="1" ht="12.75" hidden="1">
      <c r="A96" s="577"/>
    </row>
    <row r="97" spans="1:3" s="578" customFormat="1" ht="12.75" hidden="1">
      <c r="A97" s="577"/>
      <c r="B97" s="578" t="s">
        <v>46</v>
      </c>
      <c r="C97" s="578">
        <v>1</v>
      </c>
    </row>
    <row r="98" spans="1:3" s="578" customFormat="1" ht="12.75" hidden="1">
      <c r="A98" s="577"/>
      <c r="C98" s="578">
        <v>2</v>
      </c>
    </row>
    <row r="99" spans="1:3" s="578" customFormat="1" ht="12.75" hidden="1">
      <c r="A99" s="577"/>
      <c r="C99" s="578">
        <v>3</v>
      </c>
    </row>
    <row r="100" spans="1:3" s="578" customFormat="1" ht="12.75" hidden="1">
      <c r="A100" s="577"/>
      <c r="C100" s="578">
        <v>4</v>
      </c>
    </row>
    <row r="101" s="576" customFormat="1" ht="12.75" hidden="1">
      <c r="A101" s="590"/>
    </row>
    <row r="102" s="576" customFormat="1" ht="12.75" hidden="1">
      <c r="A102" s="590"/>
    </row>
    <row r="103" s="578" customFormat="1" ht="12.75" hidden="1">
      <c r="A103" s="577"/>
    </row>
    <row r="104" s="578" customFormat="1" ht="12.75" hidden="1">
      <c r="A104" s="577"/>
    </row>
    <row r="105" s="578" customFormat="1" ht="12.75" hidden="1">
      <c r="A105" s="577"/>
    </row>
    <row r="106" spans="1:23" s="157" customFormat="1" ht="12.75" hidden="1">
      <c r="A106" s="537"/>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row>
    <row r="107" spans="1:23" s="157" customFormat="1" ht="12.75">
      <c r="A107" s="537"/>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row>
    <row r="108" spans="1:23" s="13" customFormat="1" ht="12.75">
      <c r="A108" s="538"/>
      <c r="B108" s="12"/>
      <c r="C108" s="12"/>
      <c r="D108" s="12"/>
      <c r="E108" s="12"/>
      <c r="F108" s="12"/>
      <c r="G108" s="12"/>
      <c r="H108" s="12"/>
      <c r="I108" s="12"/>
      <c r="J108" s="12"/>
      <c r="K108" s="12"/>
      <c r="L108" s="12"/>
      <c r="M108" s="12"/>
      <c r="N108" s="12"/>
      <c r="O108" s="12"/>
      <c r="P108" s="12"/>
      <c r="Q108" s="12"/>
      <c r="R108" s="12"/>
      <c r="S108" s="12"/>
      <c r="T108" s="12"/>
      <c r="U108" s="12"/>
      <c r="V108" s="12"/>
      <c r="W108" s="12"/>
    </row>
    <row r="109" spans="1:23" s="13" customFormat="1" ht="12.75">
      <c r="A109" s="538"/>
      <c r="B109" s="12"/>
      <c r="C109" s="12"/>
      <c r="D109" s="12"/>
      <c r="E109" s="12"/>
      <c r="F109" s="12"/>
      <c r="G109" s="12"/>
      <c r="H109" s="12"/>
      <c r="I109" s="12"/>
      <c r="J109" s="12"/>
      <c r="K109" s="12"/>
      <c r="L109" s="12"/>
      <c r="M109" s="12"/>
      <c r="N109" s="12"/>
      <c r="O109" s="12"/>
      <c r="P109" s="12"/>
      <c r="Q109" s="12"/>
      <c r="R109" s="12"/>
      <c r="S109" s="12"/>
      <c r="T109" s="12"/>
      <c r="U109" s="12"/>
      <c r="V109" s="12"/>
      <c r="W109" s="12"/>
    </row>
    <row r="110" spans="1:23" s="6" customFormat="1" ht="12.75">
      <c r="A110" s="539"/>
      <c r="B110" s="5"/>
      <c r="C110" s="5"/>
      <c r="D110" s="5"/>
      <c r="E110" s="5"/>
      <c r="F110" s="5"/>
      <c r="G110" s="5"/>
      <c r="H110" s="5"/>
      <c r="I110" s="5"/>
      <c r="J110" s="5"/>
      <c r="K110" s="5"/>
      <c r="L110" s="5"/>
      <c r="M110" s="5"/>
      <c r="N110" s="5"/>
      <c r="O110" s="5"/>
      <c r="P110" s="5"/>
      <c r="Q110" s="5"/>
      <c r="R110" s="5"/>
      <c r="S110" s="5"/>
      <c r="T110" s="5"/>
      <c r="U110" s="5"/>
      <c r="V110" s="5"/>
      <c r="W110" s="5"/>
    </row>
    <row r="111" spans="1:23" s="6" customFormat="1" ht="12.75">
      <c r="A111" s="539"/>
      <c r="B111" s="5"/>
      <c r="C111" s="5"/>
      <c r="D111" s="5"/>
      <c r="E111" s="5"/>
      <c r="F111" s="5"/>
      <c r="G111" s="5"/>
      <c r="H111" s="5"/>
      <c r="I111" s="5"/>
      <c r="J111" s="5"/>
      <c r="K111" s="5"/>
      <c r="L111" s="5"/>
      <c r="M111" s="5"/>
      <c r="N111" s="5"/>
      <c r="O111" s="5"/>
      <c r="P111" s="5"/>
      <c r="Q111" s="5"/>
      <c r="R111" s="5"/>
      <c r="S111" s="5"/>
      <c r="T111" s="5"/>
      <c r="U111" s="5"/>
      <c r="V111" s="5"/>
      <c r="W111" s="5"/>
    </row>
    <row r="112" spans="1:23" s="6" customFormat="1" ht="12.75">
      <c r="A112" s="539"/>
      <c r="B112" s="5"/>
      <c r="C112" s="5"/>
      <c r="D112" s="5"/>
      <c r="E112" s="5"/>
      <c r="F112" s="5"/>
      <c r="G112" s="5"/>
      <c r="H112" s="5"/>
      <c r="I112" s="5"/>
      <c r="J112" s="5"/>
      <c r="K112" s="5"/>
      <c r="L112" s="5"/>
      <c r="M112" s="5"/>
      <c r="N112" s="5"/>
      <c r="O112" s="5"/>
      <c r="P112" s="5"/>
      <c r="Q112" s="5"/>
      <c r="R112" s="5"/>
      <c r="S112" s="5"/>
      <c r="T112" s="5"/>
      <c r="U112" s="5"/>
      <c r="V112" s="5"/>
      <c r="W112" s="5"/>
    </row>
    <row r="113" spans="1:23" s="6" customFormat="1" ht="12.75">
      <c r="A113" s="539"/>
      <c r="B113" s="5"/>
      <c r="C113" s="5"/>
      <c r="D113" s="5"/>
      <c r="E113" s="5"/>
      <c r="F113" s="5"/>
      <c r="G113" s="5"/>
      <c r="H113" s="5"/>
      <c r="I113" s="5"/>
      <c r="J113" s="5"/>
      <c r="K113" s="5"/>
      <c r="L113" s="5"/>
      <c r="M113" s="5"/>
      <c r="N113" s="5"/>
      <c r="O113" s="5"/>
      <c r="P113" s="5"/>
      <c r="Q113" s="5"/>
      <c r="R113" s="5"/>
      <c r="S113" s="5"/>
      <c r="T113" s="5"/>
      <c r="U113" s="5"/>
      <c r="V113" s="5"/>
      <c r="W113" s="5"/>
    </row>
    <row r="114" spans="1:23" s="6" customFormat="1" ht="12.75">
      <c r="A114" s="539"/>
      <c r="B114" s="5"/>
      <c r="C114" s="5"/>
      <c r="D114" s="5"/>
      <c r="E114" s="5"/>
      <c r="F114" s="5"/>
      <c r="G114" s="5"/>
      <c r="H114" s="5"/>
      <c r="I114" s="5"/>
      <c r="J114" s="5"/>
      <c r="K114" s="5"/>
      <c r="L114" s="5"/>
      <c r="M114" s="5"/>
      <c r="N114" s="5"/>
      <c r="O114" s="5"/>
      <c r="P114" s="5"/>
      <c r="Q114" s="5"/>
      <c r="R114" s="5"/>
      <c r="S114" s="5"/>
      <c r="T114" s="5"/>
      <c r="U114" s="5"/>
      <c r="V114" s="5"/>
      <c r="W114" s="5"/>
    </row>
    <row r="115" spans="1:23" s="6" customFormat="1" ht="12.75">
      <c r="A115" s="539"/>
      <c r="B115" s="5"/>
      <c r="C115" s="5"/>
      <c r="D115" s="5"/>
      <c r="E115" s="5"/>
      <c r="F115" s="5"/>
      <c r="G115" s="5"/>
      <c r="H115" s="5"/>
      <c r="I115" s="5"/>
      <c r="J115" s="5"/>
      <c r="K115" s="5"/>
      <c r="L115" s="5"/>
      <c r="M115" s="5"/>
      <c r="N115" s="5"/>
      <c r="O115" s="5"/>
      <c r="P115" s="5"/>
      <c r="Q115" s="5"/>
      <c r="R115" s="5"/>
      <c r="S115" s="5"/>
      <c r="T115" s="5"/>
      <c r="U115" s="5"/>
      <c r="V115" s="5"/>
      <c r="W115" s="5"/>
    </row>
    <row r="116" spans="1:23" s="6" customFormat="1" ht="12.75">
      <c r="A116" s="539"/>
      <c r="B116" s="5"/>
      <c r="C116" s="5"/>
      <c r="D116" s="5"/>
      <c r="E116" s="5"/>
      <c r="F116" s="5"/>
      <c r="G116" s="5"/>
      <c r="H116" s="5"/>
      <c r="I116" s="5"/>
      <c r="J116" s="5"/>
      <c r="K116" s="5"/>
      <c r="L116" s="5"/>
      <c r="M116" s="5"/>
      <c r="N116" s="5"/>
      <c r="O116" s="5"/>
      <c r="P116" s="5"/>
      <c r="Q116" s="5"/>
      <c r="R116" s="5"/>
      <c r="S116" s="5"/>
      <c r="T116" s="5"/>
      <c r="U116" s="5"/>
      <c r="V116" s="5"/>
      <c r="W116" s="5"/>
    </row>
    <row r="117" spans="1:23" s="6" customFormat="1" ht="12.75">
      <c r="A117" s="539"/>
      <c r="B117" s="5"/>
      <c r="C117" s="5"/>
      <c r="D117" s="5"/>
      <c r="E117" s="5"/>
      <c r="F117" s="5"/>
      <c r="G117" s="5"/>
      <c r="H117" s="5"/>
      <c r="I117" s="5"/>
      <c r="J117" s="5"/>
      <c r="K117" s="5"/>
      <c r="L117" s="5"/>
      <c r="M117" s="5"/>
      <c r="N117" s="5"/>
      <c r="O117" s="5"/>
      <c r="P117" s="5"/>
      <c r="Q117" s="5"/>
      <c r="R117" s="5"/>
      <c r="S117" s="5"/>
      <c r="T117" s="5"/>
      <c r="U117" s="5"/>
      <c r="V117" s="5"/>
      <c r="W117" s="5"/>
    </row>
    <row r="118" spans="1:23" s="6" customFormat="1" ht="12.75">
      <c r="A118" s="539"/>
      <c r="B118" s="5"/>
      <c r="C118" s="5"/>
      <c r="D118" s="5"/>
      <c r="E118" s="5"/>
      <c r="F118" s="5"/>
      <c r="G118" s="5"/>
      <c r="H118" s="5"/>
      <c r="I118" s="5"/>
      <c r="J118" s="5"/>
      <c r="K118" s="5"/>
      <c r="L118" s="5"/>
      <c r="M118" s="5"/>
      <c r="N118" s="5"/>
      <c r="O118" s="5"/>
      <c r="P118" s="5"/>
      <c r="Q118" s="5"/>
      <c r="R118" s="5"/>
      <c r="S118" s="5"/>
      <c r="T118" s="5"/>
      <c r="U118" s="5"/>
      <c r="V118" s="5"/>
      <c r="W118" s="5"/>
    </row>
    <row r="119" spans="1:23" s="6" customFormat="1" ht="12.75">
      <c r="A119" s="539"/>
      <c r="B119" s="5"/>
      <c r="C119" s="5"/>
      <c r="D119" s="5"/>
      <c r="E119" s="5"/>
      <c r="F119" s="5"/>
      <c r="G119" s="5"/>
      <c r="H119" s="5"/>
      <c r="I119" s="5"/>
      <c r="J119" s="5"/>
      <c r="K119" s="5"/>
      <c r="L119" s="5"/>
      <c r="M119" s="5"/>
      <c r="N119" s="5"/>
      <c r="O119" s="5"/>
      <c r="P119" s="5"/>
      <c r="Q119" s="5"/>
      <c r="R119" s="5"/>
      <c r="S119" s="5"/>
      <c r="T119" s="5"/>
      <c r="U119" s="5"/>
      <c r="V119" s="5"/>
      <c r="W119" s="5"/>
    </row>
    <row r="120" spans="1:23" s="6" customFormat="1" ht="12.75">
      <c r="A120" s="539"/>
      <c r="B120" s="5"/>
      <c r="C120" s="5"/>
      <c r="D120" s="5"/>
      <c r="E120" s="5"/>
      <c r="F120" s="5"/>
      <c r="G120" s="5"/>
      <c r="H120" s="5"/>
      <c r="I120" s="5"/>
      <c r="J120" s="5"/>
      <c r="K120" s="5"/>
      <c r="L120" s="5"/>
      <c r="M120" s="5"/>
      <c r="N120" s="5"/>
      <c r="O120" s="5"/>
      <c r="P120" s="5"/>
      <c r="Q120" s="5"/>
      <c r="R120" s="5"/>
      <c r="S120" s="5"/>
      <c r="T120" s="5"/>
      <c r="U120" s="5"/>
      <c r="V120" s="5"/>
      <c r="W120" s="5"/>
    </row>
    <row r="121" spans="1:23" s="6" customFormat="1" ht="12.75">
      <c r="A121" s="539"/>
      <c r="B121" s="5"/>
      <c r="C121" s="5"/>
      <c r="D121" s="5"/>
      <c r="E121" s="5"/>
      <c r="F121" s="5"/>
      <c r="G121" s="5"/>
      <c r="H121" s="5"/>
      <c r="I121" s="5"/>
      <c r="J121" s="5"/>
      <c r="K121" s="5"/>
      <c r="L121" s="5"/>
      <c r="M121" s="5"/>
      <c r="N121" s="5"/>
      <c r="O121" s="5"/>
      <c r="P121" s="5"/>
      <c r="Q121" s="5"/>
      <c r="R121" s="5"/>
      <c r="S121" s="5"/>
      <c r="T121" s="5"/>
      <c r="U121" s="5"/>
      <c r="V121" s="5"/>
      <c r="W121" s="5"/>
    </row>
    <row r="122" spans="1:23" s="6" customFormat="1" ht="12.75">
      <c r="A122" s="539"/>
      <c r="B122" s="5"/>
      <c r="C122" s="5"/>
      <c r="D122" s="5"/>
      <c r="E122" s="5"/>
      <c r="F122" s="5"/>
      <c r="G122" s="5"/>
      <c r="H122" s="5"/>
      <c r="I122" s="5"/>
      <c r="J122" s="5"/>
      <c r="K122" s="5"/>
      <c r="L122" s="5"/>
      <c r="M122" s="5"/>
      <c r="N122" s="5"/>
      <c r="O122" s="5"/>
      <c r="P122" s="5"/>
      <c r="Q122" s="5"/>
      <c r="R122" s="5"/>
      <c r="S122" s="5"/>
      <c r="T122" s="5"/>
      <c r="U122" s="5"/>
      <c r="V122" s="5"/>
      <c r="W122" s="5"/>
    </row>
    <row r="123" spans="1:23" s="6" customFormat="1" ht="12.75">
      <c r="A123" s="539"/>
      <c r="B123" s="5"/>
      <c r="C123" s="5"/>
      <c r="D123" s="5"/>
      <c r="E123" s="5"/>
      <c r="F123" s="5"/>
      <c r="G123" s="5"/>
      <c r="H123" s="5"/>
      <c r="I123" s="5"/>
      <c r="J123" s="5"/>
      <c r="K123" s="5"/>
      <c r="L123" s="5"/>
      <c r="M123" s="5"/>
      <c r="N123" s="5"/>
      <c r="O123" s="5"/>
      <c r="P123" s="5"/>
      <c r="Q123" s="5"/>
      <c r="R123" s="5"/>
      <c r="S123" s="5"/>
      <c r="T123" s="5"/>
      <c r="U123" s="5"/>
      <c r="V123" s="5"/>
      <c r="W123" s="5"/>
    </row>
    <row r="124" spans="1:23" s="6" customFormat="1" ht="12.75">
      <c r="A124" s="539"/>
      <c r="B124" s="5"/>
      <c r="C124" s="5"/>
      <c r="D124" s="5"/>
      <c r="E124" s="5"/>
      <c r="F124" s="5"/>
      <c r="G124" s="5"/>
      <c r="H124" s="5"/>
      <c r="I124" s="5"/>
      <c r="J124" s="5"/>
      <c r="K124" s="5"/>
      <c r="L124" s="5"/>
      <c r="M124" s="5"/>
      <c r="N124" s="5"/>
      <c r="O124" s="5"/>
      <c r="P124" s="5"/>
      <c r="Q124" s="5"/>
      <c r="R124" s="5"/>
      <c r="S124" s="5"/>
      <c r="T124" s="5"/>
      <c r="U124" s="5"/>
      <c r="V124" s="5"/>
      <c r="W124" s="5"/>
    </row>
    <row r="125" spans="1:23" s="6" customFormat="1" ht="12.75">
      <c r="A125" s="539"/>
      <c r="B125" s="5"/>
      <c r="C125" s="5"/>
      <c r="D125" s="5"/>
      <c r="E125" s="5"/>
      <c r="F125" s="5"/>
      <c r="G125" s="5"/>
      <c r="H125" s="5"/>
      <c r="I125" s="5"/>
      <c r="J125" s="5"/>
      <c r="K125" s="5"/>
      <c r="L125" s="5"/>
      <c r="M125" s="5"/>
      <c r="N125" s="5"/>
      <c r="O125" s="5"/>
      <c r="P125" s="5"/>
      <c r="Q125" s="5"/>
      <c r="R125" s="5"/>
      <c r="S125" s="5"/>
      <c r="T125" s="5"/>
      <c r="U125" s="5"/>
      <c r="V125" s="5"/>
      <c r="W125" s="5"/>
    </row>
    <row r="126" spans="1:23" s="6" customFormat="1" ht="12.75">
      <c r="A126" s="539"/>
      <c r="B126" s="5"/>
      <c r="C126" s="5"/>
      <c r="D126" s="5"/>
      <c r="E126" s="5"/>
      <c r="F126" s="5"/>
      <c r="G126" s="5"/>
      <c r="H126" s="5"/>
      <c r="I126" s="5"/>
      <c r="J126" s="5"/>
      <c r="K126" s="5"/>
      <c r="L126" s="5"/>
      <c r="M126" s="5"/>
      <c r="N126" s="5"/>
      <c r="O126" s="5"/>
      <c r="P126" s="5"/>
      <c r="Q126" s="5"/>
      <c r="R126" s="5"/>
      <c r="S126" s="5"/>
      <c r="T126" s="5"/>
      <c r="U126" s="5"/>
      <c r="V126" s="5"/>
      <c r="W126" s="5"/>
    </row>
    <row r="127" spans="1:23" s="6" customFormat="1" ht="12.75">
      <c r="A127" s="539"/>
      <c r="B127" s="5"/>
      <c r="C127" s="5"/>
      <c r="D127" s="5"/>
      <c r="E127" s="5"/>
      <c r="F127" s="5"/>
      <c r="G127" s="5"/>
      <c r="H127" s="5"/>
      <c r="I127" s="5"/>
      <c r="J127" s="5"/>
      <c r="K127" s="5"/>
      <c r="L127" s="5"/>
      <c r="M127" s="5"/>
      <c r="N127" s="5"/>
      <c r="O127" s="5"/>
      <c r="P127" s="5"/>
      <c r="Q127" s="5"/>
      <c r="R127" s="5"/>
      <c r="S127" s="5"/>
      <c r="T127" s="5"/>
      <c r="U127" s="5"/>
      <c r="V127" s="5"/>
      <c r="W127" s="5"/>
    </row>
    <row r="128" spans="1:23" s="6" customFormat="1" ht="12.75">
      <c r="A128" s="539"/>
      <c r="B128" s="5"/>
      <c r="C128" s="5"/>
      <c r="D128" s="5"/>
      <c r="E128" s="5"/>
      <c r="F128" s="5"/>
      <c r="G128" s="5"/>
      <c r="H128" s="5"/>
      <c r="I128" s="5"/>
      <c r="J128" s="5"/>
      <c r="K128" s="5"/>
      <c r="L128" s="5"/>
      <c r="M128" s="5"/>
      <c r="N128" s="5"/>
      <c r="O128" s="5"/>
      <c r="P128" s="5"/>
      <c r="Q128" s="5"/>
      <c r="R128" s="5"/>
      <c r="S128" s="5"/>
      <c r="T128" s="5"/>
      <c r="U128" s="5"/>
      <c r="V128" s="5"/>
      <c r="W128" s="5"/>
    </row>
    <row r="129" spans="1:23" s="6" customFormat="1" ht="12.75">
      <c r="A129" s="539"/>
      <c r="B129" s="5"/>
      <c r="C129" s="5"/>
      <c r="D129" s="5"/>
      <c r="E129" s="5"/>
      <c r="F129" s="5"/>
      <c r="G129" s="5"/>
      <c r="H129" s="5"/>
      <c r="I129" s="5"/>
      <c r="J129" s="5"/>
      <c r="K129" s="5"/>
      <c r="L129" s="5"/>
      <c r="M129" s="5"/>
      <c r="N129" s="5"/>
      <c r="O129" s="5"/>
      <c r="P129" s="5"/>
      <c r="Q129" s="5"/>
      <c r="R129" s="5"/>
      <c r="S129" s="5"/>
      <c r="T129" s="5"/>
      <c r="U129" s="5"/>
      <c r="V129" s="5"/>
      <c r="W129" s="5"/>
    </row>
    <row r="130" spans="1:23" s="6" customFormat="1" ht="12.75">
      <c r="A130" s="539"/>
      <c r="B130" s="5"/>
      <c r="C130" s="5"/>
      <c r="D130" s="5"/>
      <c r="E130" s="5"/>
      <c r="F130" s="5"/>
      <c r="G130" s="5"/>
      <c r="H130" s="5"/>
      <c r="I130" s="5"/>
      <c r="J130" s="5"/>
      <c r="K130" s="5"/>
      <c r="L130" s="5"/>
      <c r="M130" s="5"/>
      <c r="N130" s="5"/>
      <c r="O130" s="5"/>
      <c r="P130" s="5"/>
      <c r="Q130" s="5"/>
      <c r="R130" s="5"/>
      <c r="S130" s="5"/>
      <c r="T130" s="5"/>
      <c r="U130" s="5"/>
      <c r="V130" s="5"/>
      <c r="W130" s="5"/>
    </row>
    <row r="131" spans="1:23" s="6" customFormat="1" ht="12.75">
      <c r="A131" s="539"/>
      <c r="B131" s="5"/>
      <c r="C131" s="5"/>
      <c r="D131" s="5"/>
      <c r="E131" s="5"/>
      <c r="F131" s="5"/>
      <c r="G131" s="5"/>
      <c r="H131" s="5"/>
      <c r="I131" s="5"/>
      <c r="J131" s="5"/>
      <c r="K131" s="5"/>
      <c r="L131" s="5"/>
      <c r="M131" s="5"/>
      <c r="N131" s="5"/>
      <c r="O131" s="5"/>
      <c r="P131" s="5"/>
      <c r="Q131" s="5"/>
      <c r="R131" s="5"/>
      <c r="S131" s="5"/>
      <c r="T131" s="5"/>
      <c r="U131" s="5"/>
      <c r="V131" s="5"/>
      <c r="W131" s="5"/>
    </row>
    <row r="132" spans="1:23" s="6" customFormat="1" ht="12.75">
      <c r="A132" s="539"/>
      <c r="B132" s="5"/>
      <c r="C132" s="5"/>
      <c r="D132" s="5"/>
      <c r="E132" s="5"/>
      <c r="F132" s="5"/>
      <c r="G132" s="5"/>
      <c r="H132" s="5"/>
      <c r="I132" s="5"/>
      <c r="J132" s="5"/>
      <c r="K132" s="5"/>
      <c r="L132" s="5"/>
      <c r="M132" s="5"/>
      <c r="N132" s="5"/>
      <c r="O132" s="5"/>
      <c r="P132" s="5"/>
      <c r="Q132" s="5"/>
      <c r="R132" s="5"/>
      <c r="S132" s="5"/>
      <c r="T132" s="5"/>
      <c r="U132" s="5"/>
      <c r="V132" s="5"/>
      <c r="W132" s="5"/>
    </row>
    <row r="133" spans="1:23" s="6" customFormat="1" ht="12.75">
      <c r="A133" s="539"/>
      <c r="B133" s="5"/>
      <c r="C133" s="5"/>
      <c r="D133" s="5"/>
      <c r="E133" s="5"/>
      <c r="F133" s="5"/>
      <c r="G133" s="5"/>
      <c r="H133" s="5"/>
      <c r="I133" s="5"/>
      <c r="J133" s="5"/>
      <c r="K133" s="5"/>
      <c r="L133" s="5"/>
      <c r="M133" s="5"/>
      <c r="N133" s="5"/>
      <c r="O133" s="5"/>
      <c r="P133" s="5"/>
      <c r="Q133" s="5"/>
      <c r="R133" s="5"/>
      <c r="S133" s="5"/>
      <c r="T133" s="5"/>
      <c r="U133" s="5"/>
      <c r="V133" s="5"/>
      <c r="W133" s="5"/>
    </row>
    <row r="134" spans="1:23" s="6" customFormat="1" ht="12.75">
      <c r="A134" s="539"/>
      <c r="B134" s="5"/>
      <c r="C134" s="5"/>
      <c r="D134" s="5"/>
      <c r="E134" s="5"/>
      <c r="F134" s="5"/>
      <c r="G134" s="5"/>
      <c r="H134" s="5"/>
      <c r="I134" s="5"/>
      <c r="J134" s="5"/>
      <c r="K134" s="5"/>
      <c r="L134" s="5"/>
      <c r="M134" s="5"/>
      <c r="N134" s="5"/>
      <c r="O134" s="5"/>
      <c r="P134" s="5"/>
      <c r="Q134" s="5"/>
      <c r="R134" s="5"/>
      <c r="S134" s="5"/>
      <c r="T134" s="5"/>
      <c r="U134" s="5"/>
      <c r="V134" s="5"/>
      <c r="W134" s="5"/>
    </row>
    <row r="135" spans="1:23" s="6" customFormat="1" ht="12.75">
      <c r="A135" s="539"/>
      <c r="B135" s="5"/>
      <c r="C135" s="5"/>
      <c r="D135" s="5"/>
      <c r="E135" s="5"/>
      <c r="F135" s="5"/>
      <c r="G135" s="5"/>
      <c r="H135" s="5"/>
      <c r="I135" s="5"/>
      <c r="J135" s="5"/>
      <c r="K135" s="5"/>
      <c r="L135" s="5"/>
      <c r="M135" s="5"/>
      <c r="N135" s="5"/>
      <c r="O135" s="5"/>
      <c r="P135" s="5"/>
      <c r="Q135" s="5"/>
      <c r="R135" s="5"/>
      <c r="S135" s="5"/>
      <c r="T135" s="5"/>
      <c r="U135" s="5"/>
      <c r="V135" s="5"/>
      <c r="W135" s="5"/>
    </row>
    <row r="136" spans="1:23" s="6" customFormat="1" ht="12.75">
      <c r="A136" s="539"/>
      <c r="B136" s="5"/>
      <c r="C136" s="5"/>
      <c r="D136" s="5"/>
      <c r="E136" s="5"/>
      <c r="F136" s="5"/>
      <c r="G136" s="5"/>
      <c r="H136" s="5"/>
      <c r="I136" s="5"/>
      <c r="J136" s="5"/>
      <c r="K136" s="5"/>
      <c r="L136" s="5"/>
      <c r="M136" s="5"/>
      <c r="N136" s="5"/>
      <c r="O136" s="5"/>
      <c r="P136" s="5"/>
      <c r="Q136" s="5"/>
      <c r="R136" s="5"/>
      <c r="S136" s="5"/>
      <c r="T136" s="5"/>
      <c r="U136" s="5"/>
      <c r="V136" s="5"/>
      <c r="W136" s="5"/>
    </row>
    <row r="137" spans="1:23" s="6" customFormat="1" ht="12.75">
      <c r="A137" s="539"/>
      <c r="B137" s="5"/>
      <c r="C137" s="5"/>
      <c r="D137" s="5"/>
      <c r="E137" s="5"/>
      <c r="F137" s="5"/>
      <c r="G137" s="5"/>
      <c r="H137" s="5"/>
      <c r="I137" s="5"/>
      <c r="J137" s="5"/>
      <c r="K137" s="5"/>
      <c r="L137" s="5"/>
      <c r="M137" s="5"/>
      <c r="N137" s="5"/>
      <c r="O137" s="5"/>
      <c r="P137" s="5"/>
      <c r="Q137" s="5"/>
      <c r="R137" s="5"/>
      <c r="S137" s="5"/>
      <c r="T137" s="5"/>
      <c r="U137" s="5"/>
      <c r="V137" s="5"/>
      <c r="W137" s="5"/>
    </row>
    <row r="138" spans="1:23" s="6" customFormat="1" ht="12.75">
      <c r="A138" s="539"/>
      <c r="B138" s="5"/>
      <c r="C138" s="5"/>
      <c r="D138" s="5"/>
      <c r="E138" s="5"/>
      <c r="F138" s="5"/>
      <c r="G138" s="5"/>
      <c r="H138" s="5"/>
      <c r="I138" s="5"/>
      <c r="J138" s="5"/>
      <c r="K138" s="5"/>
      <c r="L138" s="5"/>
      <c r="M138" s="5"/>
      <c r="N138" s="5"/>
      <c r="O138" s="5"/>
      <c r="P138" s="5"/>
      <c r="Q138" s="5"/>
      <c r="R138" s="5"/>
      <c r="S138" s="5"/>
      <c r="T138" s="5"/>
      <c r="U138" s="5"/>
      <c r="V138" s="5"/>
      <c r="W138" s="5"/>
    </row>
    <row r="139" spans="1:23" s="6" customFormat="1" ht="12.75">
      <c r="A139" s="539"/>
      <c r="B139" s="5"/>
      <c r="C139" s="5"/>
      <c r="D139" s="5"/>
      <c r="E139" s="5"/>
      <c r="F139" s="5"/>
      <c r="G139" s="5"/>
      <c r="H139" s="5"/>
      <c r="I139" s="5"/>
      <c r="J139" s="5"/>
      <c r="K139" s="5"/>
      <c r="L139" s="5"/>
      <c r="M139" s="5"/>
      <c r="N139" s="5"/>
      <c r="O139" s="5"/>
      <c r="P139" s="5"/>
      <c r="Q139" s="5"/>
      <c r="R139" s="5"/>
      <c r="S139" s="5"/>
      <c r="T139" s="5"/>
      <c r="U139" s="5"/>
      <c r="V139" s="5"/>
      <c r="W139" s="5"/>
    </row>
    <row r="140" spans="1:23" s="6" customFormat="1" ht="12.75">
      <c r="A140" s="539"/>
      <c r="B140" s="5"/>
      <c r="C140" s="5"/>
      <c r="D140" s="5"/>
      <c r="E140" s="5"/>
      <c r="F140" s="5"/>
      <c r="G140" s="5"/>
      <c r="H140" s="5"/>
      <c r="I140" s="5"/>
      <c r="J140" s="5"/>
      <c r="K140" s="5"/>
      <c r="L140" s="5"/>
      <c r="M140" s="5"/>
      <c r="N140" s="5"/>
      <c r="O140" s="5"/>
      <c r="P140" s="5"/>
      <c r="Q140" s="5"/>
      <c r="R140" s="5"/>
      <c r="S140" s="5"/>
      <c r="T140" s="5"/>
      <c r="U140" s="5"/>
      <c r="V140" s="5"/>
      <c r="W140" s="5"/>
    </row>
    <row r="141" spans="1:23" s="6" customFormat="1" ht="12.75">
      <c r="A141" s="539"/>
      <c r="B141" s="5"/>
      <c r="C141" s="5"/>
      <c r="D141" s="5"/>
      <c r="E141" s="5"/>
      <c r="F141" s="5"/>
      <c r="G141" s="5"/>
      <c r="H141" s="5"/>
      <c r="I141" s="5"/>
      <c r="J141" s="5"/>
      <c r="K141" s="5"/>
      <c r="L141" s="5"/>
      <c r="M141" s="5"/>
      <c r="N141" s="5"/>
      <c r="O141" s="5"/>
      <c r="P141" s="5"/>
      <c r="Q141" s="5"/>
      <c r="R141" s="5"/>
      <c r="S141" s="5"/>
      <c r="T141" s="5"/>
      <c r="U141" s="5"/>
      <c r="V141" s="5"/>
      <c r="W141" s="5"/>
    </row>
    <row r="142" spans="1:23" s="6" customFormat="1" ht="12.75">
      <c r="A142" s="539"/>
      <c r="B142" s="5"/>
      <c r="C142" s="5"/>
      <c r="D142" s="5"/>
      <c r="E142" s="5"/>
      <c r="F142" s="5"/>
      <c r="G142" s="5"/>
      <c r="H142" s="5"/>
      <c r="I142" s="5"/>
      <c r="J142" s="5"/>
      <c r="K142" s="5"/>
      <c r="L142" s="5"/>
      <c r="M142" s="5"/>
      <c r="N142" s="5"/>
      <c r="O142" s="5"/>
      <c r="P142" s="5"/>
      <c r="Q142" s="5"/>
      <c r="R142" s="5"/>
      <c r="S142" s="5"/>
      <c r="T142" s="5"/>
      <c r="U142" s="5"/>
      <c r="V142" s="5"/>
      <c r="W142" s="5"/>
    </row>
    <row r="143" spans="1:23" s="6" customFormat="1" ht="12.75">
      <c r="A143" s="539"/>
      <c r="B143" s="5"/>
      <c r="C143" s="5"/>
      <c r="D143" s="5"/>
      <c r="E143" s="5"/>
      <c r="F143" s="5"/>
      <c r="G143" s="5"/>
      <c r="H143" s="5"/>
      <c r="I143" s="5"/>
      <c r="J143" s="5"/>
      <c r="K143" s="5"/>
      <c r="L143" s="5"/>
      <c r="M143" s="5"/>
      <c r="N143" s="5"/>
      <c r="O143" s="5"/>
      <c r="P143" s="5"/>
      <c r="Q143" s="5"/>
      <c r="R143" s="5"/>
      <c r="S143" s="5"/>
      <c r="T143" s="5"/>
      <c r="U143" s="5"/>
      <c r="V143" s="5"/>
      <c r="W143" s="5"/>
    </row>
    <row r="144" spans="1:23" s="6" customFormat="1" ht="12.75">
      <c r="A144" s="539"/>
      <c r="B144" s="5"/>
      <c r="C144" s="5"/>
      <c r="D144" s="5"/>
      <c r="E144" s="5"/>
      <c r="F144" s="5"/>
      <c r="G144" s="5"/>
      <c r="H144" s="5"/>
      <c r="I144" s="5"/>
      <c r="J144" s="5"/>
      <c r="K144" s="5"/>
      <c r="L144" s="5"/>
      <c r="M144" s="5"/>
      <c r="N144" s="5"/>
      <c r="O144" s="5"/>
      <c r="P144" s="5"/>
      <c r="Q144" s="5"/>
      <c r="R144" s="5"/>
      <c r="S144" s="5"/>
      <c r="T144" s="5"/>
      <c r="U144" s="5"/>
      <c r="V144" s="5"/>
      <c r="W144" s="5"/>
    </row>
    <row r="145" spans="1:23" s="6" customFormat="1" ht="12.75">
      <c r="A145" s="539"/>
      <c r="B145" s="5"/>
      <c r="C145" s="5"/>
      <c r="D145" s="5"/>
      <c r="E145" s="5"/>
      <c r="F145" s="5"/>
      <c r="G145" s="5"/>
      <c r="H145" s="5"/>
      <c r="I145" s="5"/>
      <c r="J145" s="5"/>
      <c r="K145" s="5"/>
      <c r="L145" s="5"/>
      <c r="M145" s="5"/>
      <c r="N145" s="5"/>
      <c r="O145" s="5"/>
      <c r="P145" s="5"/>
      <c r="Q145" s="5"/>
      <c r="R145" s="5"/>
      <c r="S145" s="5"/>
      <c r="T145" s="5"/>
      <c r="U145" s="5"/>
      <c r="V145" s="5"/>
      <c r="W145" s="5"/>
    </row>
    <row r="146" spans="1:23" s="6" customFormat="1" ht="12.75">
      <c r="A146" s="539"/>
      <c r="B146" s="5"/>
      <c r="C146" s="5"/>
      <c r="D146" s="5"/>
      <c r="E146" s="5"/>
      <c r="F146" s="5"/>
      <c r="G146" s="5"/>
      <c r="H146" s="5"/>
      <c r="I146" s="5"/>
      <c r="J146" s="5"/>
      <c r="K146" s="5"/>
      <c r="L146" s="5"/>
      <c r="M146" s="5"/>
      <c r="N146" s="5"/>
      <c r="O146" s="5"/>
      <c r="P146" s="5"/>
      <c r="Q146" s="5"/>
      <c r="R146" s="5"/>
      <c r="S146" s="5"/>
      <c r="T146" s="5"/>
      <c r="U146" s="5"/>
      <c r="V146" s="5"/>
      <c r="W146" s="5"/>
    </row>
    <row r="147" spans="1:23" s="6" customFormat="1" ht="12.75">
      <c r="A147" s="539"/>
      <c r="B147" s="5"/>
      <c r="C147" s="5"/>
      <c r="D147" s="5"/>
      <c r="E147" s="5"/>
      <c r="F147" s="5"/>
      <c r="G147" s="5"/>
      <c r="H147" s="5"/>
      <c r="I147" s="5"/>
      <c r="J147" s="5"/>
      <c r="K147" s="5"/>
      <c r="L147" s="5"/>
      <c r="M147" s="5"/>
      <c r="N147" s="5"/>
      <c r="O147" s="5"/>
      <c r="P147" s="5"/>
      <c r="Q147" s="5"/>
      <c r="R147" s="5"/>
      <c r="S147" s="5"/>
      <c r="T147" s="5"/>
      <c r="U147" s="5"/>
      <c r="V147" s="5"/>
      <c r="W147" s="5"/>
    </row>
    <row r="148" spans="1:23" s="6" customFormat="1" ht="12.75">
      <c r="A148" s="539"/>
      <c r="B148" s="5"/>
      <c r="C148" s="5"/>
      <c r="D148" s="5"/>
      <c r="E148" s="5"/>
      <c r="F148" s="5"/>
      <c r="G148" s="5"/>
      <c r="H148" s="5"/>
      <c r="I148" s="5"/>
      <c r="J148" s="5"/>
      <c r="K148" s="5"/>
      <c r="L148" s="5"/>
      <c r="M148" s="5"/>
      <c r="N148" s="5"/>
      <c r="O148" s="5"/>
      <c r="P148" s="5"/>
      <c r="Q148" s="5"/>
      <c r="R148" s="5"/>
      <c r="S148" s="5"/>
      <c r="T148" s="5"/>
      <c r="U148" s="5"/>
      <c r="V148" s="5"/>
      <c r="W148" s="5"/>
    </row>
    <row r="149" spans="1:23" s="6" customFormat="1" ht="12.75">
      <c r="A149" s="539"/>
      <c r="B149" s="5"/>
      <c r="C149" s="5"/>
      <c r="D149" s="5"/>
      <c r="E149" s="5"/>
      <c r="F149" s="5"/>
      <c r="G149" s="5"/>
      <c r="H149" s="5"/>
      <c r="I149" s="5"/>
      <c r="J149" s="5"/>
      <c r="K149" s="5"/>
      <c r="L149" s="5"/>
      <c r="M149" s="5"/>
      <c r="N149" s="5"/>
      <c r="O149" s="5"/>
      <c r="P149" s="5"/>
      <c r="Q149" s="5"/>
      <c r="R149" s="5"/>
      <c r="S149" s="5"/>
      <c r="T149" s="5"/>
      <c r="U149" s="5"/>
      <c r="V149" s="5"/>
      <c r="W149" s="5"/>
    </row>
    <row r="150" spans="1:23" s="6" customFormat="1" ht="12.75">
      <c r="A150" s="539"/>
      <c r="B150" s="5"/>
      <c r="C150" s="5"/>
      <c r="D150" s="5"/>
      <c r="E150" s="5"/>
      <c r="F150" s="5"/>
      <c r="G150" s="5"/>
      <c r="H150" s="5"/>
      <c r="I150" s="5"/>
      <c r="J150" s="5"/>
      <c r="K150" s="5"/>
      <c r="L150" s="5"/>
      <c r="M150" s="5"/>
      <c r="N150" s="5"/>
      <c r="O150" s="5"/>
      <c r="P150" s="5"/>
      <c r="Q150" s="5"/>
      <c r="R150" s="5"/>
      <c r="S150" s="5"/>
      <c r="T150" s="5"/>
      <c r="U150" s="5"/>
      <c r="V150" s="5"/>
      <c r="W150" s="5"/>
    </row>
    <row r="151" spans="1:23" s="6" customFormat="1" ht="12.75">
      <c r="A151" s="539"/>
      <c r="B151" s="5"/>
      <c r="C151" s="5"/>
      <c r="D151" s="5"/>
      <c r="E151" s="5"/>
      <c r="F151" s="5"/>
      <c r="G151" s="5"/>
      <c r="H151" s="5"/>
      <c r="I151" s="5"/>
      <c r="J151" s="5"/>
      <c r="K151" s="5"/>
      <c r="L151" s="5"/>
      <c r="M151" s="5"/>
      <c r="N151" s="5"/>
      <c r="O151" s="5"/>
      <c r="P151" s="5"/>
      <c r="Q151" s="5"/>
      <c r="R151" s="5"/>
      <c r="S151" s="5"/>
      <c r="T151" s="5"/>
      <c r="U151" s="5"/>
      <c r="V151" s="5"/>
      <c r="W151" s="5"/>
    </row>
    <row r="152" spans="1:23" s="6" customFormat="1" ht="12.75">
      <c r="A152" s="539"/>
      <c r="B152" s="5"/>
      <c r="C152" s="5"/>
      <c r="D152" s="5"/>
      <c r="E152" s="5"/>
      <c r="F152" s="5"/>
      <c r="G152" s="5"/>
      <c r="H152" s="5"/>
      <c r="I152" s="5"/>
      <c r="J152" s="5"/>
      <c r="K152" s="5"/>
      <c r="L152" s="5"/>
      <c r="M152" s="5"/>
      <c r="N152" s="5"/>
      <c r="O152" s="5"/>
      <c r="P152" s="5"/>
      <c r="Q152" s="5"/>
      <c r="R152" s="5"/>
      <c r="S152" s="5"/>
      <c r="T152" s="5"/>
      <c r="U152" s="5"/>
      <c r="V152" s="5"/>
      <c r="W152" s="5"/>
    </row>
    <row r="153" spans="1:23" s="6" customFormat="1" ht="12.75">
      <c r="A153" s="539"/>
      <c r="B153" s="5"/>
      <c r="C153" s="5"/>
      <c r="D153" s="5"/>
      <c r="E153" s="5"/>
      <c r="F153" s="5"/>
      <c r="G153" s="5"/>
      <c r="H153" s="5"/>
      <c r="I153" s="5"/>
      <c r="J153" s="5"/>
      <c r="K153" s="5"/>
      <c r="L153" s="5"/>
      <c r="M153" s="5"/>
      <c r="N153" s="5"/>
      <c r="O153" s="5"/>
      <c r="P153" s="5"/>
      <c r="Q153" s="5"/>
      <c r="R153" s="5"/>
      <c r="S153" s="5"/>
      <c r="T153" s="5"/>
      <c r="U153" s="5"/>
      <c r="V153" s="5"/>
      <c r="W153" s="5"/>
    </row>
    <row r="154" spans="1:23" s="6" customFormat="1" ht="12.75">
      <c r="A154" s="539"/>
      <c r="B154" s="5"/>
      <c r="C154" s="5"/>
      <c r="D154" s="5"/>
      <c r="E154" s="5"/>
      <c r="F154" s="5"/>
      <c r="G154" s="5"/>
      <c r="H154" s="5"/>
      <c r="I154" s="5"/>
      <c r="J154" s="5"/>
      <c r="K154" s="5"/>
      <c r="L154" s="5"/>
      <c r="M154" s="5"/>
      <c r="N154" s="5"/>
      <c r="O154" s="5"/>
      <c r="P154" s="5"/>
      <c r="Q154" s="5"/>
      <c r="R154" s="5"/>
      <c r="S154" s="5"/>
      <c r="T154" s="5"/>
      <c r="U154" s="5"/>
      <c r="V154" s="5"/>
      <c r="W154" s="5"/>
    </row>
    <row r="155" spans="1:23" s="6" customFormat="1" ht="12.75">
      <c r="A155" s="539"/>
      <c r="B155" s="5"/>
      <c r="C155" s="5"/>
      <c r="D155" s="5"/>
      <c r="E155" s="5"/>
      <c r="F155" s="5"/>
      <c r="G155" s="5"/>
      <c r="H155" s="5"/>
      <c r="I155" s="5"/>
      <c r="J155" s="5"/>
      <c r="K155" s="5"/>
      <c r="L155" s="5"/>
      <c r="M155" s="5"/>
      <c r="N155" s="5"/>
      <c r="O155" s="5"/>
      <c r="P155" s="5"/>
      <c r="Q155" s="5"/>
      <c r="R155" s="5"/>
      <c r="S155" s="5"/>
      <c r="T155" s="5"/>
      <c r="U155" s="5"/>
      <c r="V155" s="5"/>
      <c r="W155" s="5"/>
    </row>
    <row r="156" spans="1:23" s="6" customFormat="1" ht="12.75">
      <c r="A156" s="539"/>
      <c r="B156" s="5"/>
      <c r="C156" s="5"/>
      <c r="D156" s="5"/>
      <c r="E156" s="5"/>
      <c r="F156" s="5"/>
      <c r="G156" s="5"/>
      <c r="H156" s="5"/>
      <c r="I156" s="5"/>
      <c r="J156" s="5"/>
      <c r="K156" s="5"/>
      <c r="L156" s="5"/>
      <c r="M156" s="5"/>
      <c r="N156" s="5"/>
      <c r="O156" s="5"/>
      <c r="P156" s="5"/>
      <c r="Q156" s="5"/>
      <c r="R156" s="5"/>
      <c r="S156" s="5"/>
      <c r="T156" s="5"/>
      <c r="U156" s="5"/>
      <c r="V156" s="5"/>
      <c r="W156" s="5"/>
    </row>
    <row r="157" spans="1:23" s="6" customFormat="1" ht="12.75">
      <c r="A157" s="539"/>
      <c r="B157" s="5"/>
      <c r="C157" s="5"/>
      <c r="D157" s="5"/>
      <c r="E157" s="5"/>
      <c r="F157" s="5"/>
      <c r="G157" s="5"/>
      <c r="H157" s="5"/>
      <c r="I157" s="5"/>
      <c r="J157" s="5"/>
      <c r="K157" s="5"/>
      <c r="L157" s="5"/>
      <c r="M157" s="5"/>
      <c r="N157" s="5"/>
      <c r="O157" s="5"/>
      <c r="P157" s="5"/>
      <c r="Q157" s="5"/>
      <c r="R157" s="5"/>
      <c r="S157" s="5"/>
      <c r="T157" s="5"/>
      <c r="U157" s="5"/>
      <c r="V157" s="5"/>
      <c r="W157" s="5"/>
    </row>
    <row r="158" spans="1:23" s="6" customFormat="1" ht="12.75">
      <c r="A158" s="539"/>
      <c r="B158" s="5"/>
      <c r="C158" s="5"/>
      <c r="D158" s="5"/>
      <c r="E158" s="5"/>
      <c r="F158" s="5"/>
      <c r="G158" s="5"/>
      <c r="H158" s="5"/>
      <c r="I158" s="5"/>
      <c r="J158" s="5"/>
      <c r="K158" s="5"/>
      <c r="L158" s="5"/>
      <c r="M158" s="5"/>
      <c r="N158" s="5"/>
      <c r="O158" s="5"/>
      <c r="P158" s="5"/>
      <c r="Q158" s="5"/>
      <c r="R158" s="5"/>
      <c r="S158" s="5"/>
      <c r="T158" s="5"/>
      <c r="U158" s="5"/>
      <c r="V158" s="5"/>
      <c r="W158" s="5"/>
    </row>
    <row r="159" spans="1:23" s="6" customFormat="1" ht="12.75">
      <c r="A159" s="539"/>
      <c r="B159" s="5"/>
      <c r="C159" s="5"/>
      <c r="D159" s="5"/>
      <c r="E159" s="5"/>
      <c r="F159" s="5"/>
      <c r="G159" s="5"/>
      <c r="H159" s="5"/>
      <c r="I159" s="5"/>
      <c r="J159" s="5"/>
      <c r="K159" s="5"/>
      <c r="L159" s="5"/>
      <c r="M159" s="5"/>
      <c r="N159" s="5"/>
      <c r="O159" s="5"/>
      <c r="P159" s="5"/>
      <c r="Q159" s="5"/>
      <c r="R159" s="5"/>
      <c r="S159" s="5"/>
      <c r="T159" s="5"/>
      <c r="U159" s="5"/>
      <c r="V159" s="5"/>
      <c r="W159" s="5"/>
    </row>
    <row r="160" spans="1:23" s="6" customFormat="1" ht="12.75">
      <c r="A160" s="539"/>
      <c r="B160" s="5"/>
      <c r="C160" s="5"/>
      <c r="D160" s="5"/>
      <c r="E160" s="5"/>
      <c r="F160" s="5"/>
      <c r="G160" s="5"/>
      <c r="H160" s="5"/>
      <c r="I160" s="5"/>
      <c r="J160" s="5"/>
      <c r="K160" s="5"/>
      <c r="L160" s="5"/>
      <c r="M160" s="5"/>
      <c r="N160" s="5"/>
      <c r="O160" s="5"/>
      <c r="P160" s="5"/>
      <c r="Q160" s="5"/>
      <c r="R160" s="5"/>
      <c r="S160" s="5"/>
      <c r="T160" s="5"/>
      <c r="U160" s="5"/>
      <c r="V160" s="5"/>
      <c r="W160" s="5"/>
    </row>
    <row r="161" spans="1:23" s="6" customFormat="1" ht="12.75">
      <c r="A161" s="539"/>
      <c r="B161" s="5"/>
      <c r="C161" s="5"/>
      <c r="D161" s="5"/>
      <c r="E161" s="5"/>
      <c r="F161" s="5"/>
      <c r="G161" s="5"/>
      <c r="H161" s="5"/>
      <c r="I161" s="5"/>
      <c r="J161" s="5"/>
      <c r="K161" s="5"/>
      <c r="L161" s="5"/>
      <c r="M161" s="5"/>
      <c r="N161" s="5"/>
      <c r="O161" s="5"/>
      <c r="P161" s="5"/>
      <c r="Q161" s="5"/>
      <c r="R161" s="5"/>
      <c r="S161" s="5"/>
      <c r="T161" s="5"/>
      <c r="U161" s="5"/>
      <c r="V161" s="5"/>
      <c r="W161" s="5"/>
    </row>
    <row r="162" spans="1:23" s="6" customFormat="1" ht="12.75">
      <c r="A162" s="539"/>
      <c r="B162" s="5"/>
      <c r="C162" s="5"/>
      <c r="D162" s="5"/>
      <c r="E162" s="5"/>
      <c r="F162" s="5"/>
      <c r="G162" s="5"/>
      <c r="H162" s="5"/>
      <c r="I162" s="5"/>
      <c r="J162" s="5"/>
      <c r="K162" s="5"/>
      <c r="L162" s="5"/>
      <c r="M162" s="5"/>
      <c r="N162" s="5"/>
      <c r="O162" s="5"/>
      <c r="P162" s="5"/>
      <c r="Q162" s="5"/>
      <c r="R162" s="5"/>
      <c r="S162" s="5"/>
      <c r="T162" s="5"/>
      <c r="U162" s="5"/>
      <c r="V162" s="5"/>
      <c r="W162" s="5"/>
    </row>
    <row r="163" spans="1:23" s="6" customFormat="1" ht="12.75">
      <c r="A163" s="539"/>
      <c r="B163" s="5"/>
      <c r="C163" s="5"/>
      <c r="D163" s="5"/>
      <c r="E163" s="5"/>
      <c r="F163" s="5"/>
      <c r="G163" s="5"/>
      <c r="H163" s="5"/>
      <c r="I163" s="5"/>
      <c r="J163" s="5"/>
      <c r="K163" s="5"/>
      <c r="L163" s="5"/>
      <c r="M163" s="5"/>
      <c r="N163" s="5"/>
      <c r="O163" s="5"/>
      <c r="P163" s="5"/>
      <c r="Q163" s="5"/>
      <c r="R163" s="5"/>
      <c r="S163" s="5"/>
      <c r="T163" s="5"/>
      <c r="U163" s="5"/>
      <c r="V163" s="5"/>
      <c r="W163" s="5"/>
    </row>
    <row r="164" spans="1:23" s="6" customFormat="1" ht="12.75">
      <c r="A164" s="539"/>
      <c r="B164" s="5"/>
      <c r="C164" s="5"/>
      <c r="D164" s="5"/>
      <c r="E164" s="5"/>
      <c r="F164" s="5"/>
      <c r="G164" s="5"/>
      <c r="H164" s="5"/>
      <c r="I164" s="5"/>
      <c r="J164" s="5"/>
      <c r="K164" s="5"/>
      <c r="L164" s="5"/>
      <c r="M164" s="5"/>
      <c r="N164" s="5"/>
      <c r="O164" s="5"/>
      <c r="P164" s="5"/>
      <c r="Q164" s="5"/>
      <c r="R164" s="5"/>
      <c r="S164" s="5"/>
      <c r="T164" s="5"/>
      <c r="U164" s="5"/>
      <c r="V164" s="5"/>
      <c r="W164" s="5"/>
    </row>
    <row r="165" spans="1:23" s="6" customFormat="1" ht="12.75">
      <c r="A165" s="539"/>
      <c r="B165" s="5"/>
      <c r="C165" s="5"/>
      <c r="D165" s="5"/>
      <c r="E165" s="5"/>
      <c r="F165" s="5"/>
      <c r="G165" s="5"/>
      <c r="H165" s="5"/>
      <c r="I165" s="5"/>
      <c r="J165" s="5"/>
      <c r="K165" s="5"/>
      <c r="L165" s="5"/>
      <c r="M165" s="5"/>
      <c r="N165" s="5"/>
      <c r="O165" s="5"/>
      <c r="P165" s="5"/>
      <c r="Q165" s="5"/>
      <c r="R165" s="5"/>
      <c r="S165" s="5"/>
      <c r="T165" s="5"/>
      <c r="U165" s="5"/>
      <c r="V165" s="5"/>
      <c r="W165" s="5"/>
    </row>
    <row r="166" spans="1:23" s="6" customFormat="1" ht="12.75">
      <c r="A166" s="539"/>
      <c r="B166" s="5"/>
      <c r="C166" s="5"/>
      <c r="D166" s="5"/>
      <c r="E166" s="5"/>
      <c r="F166" s="5"/>
      <c r="G166" s="5"/>
      <c r="H166" s="5"/>
      <c r="I166" s="5"/>
      <c r="J166" s="5"/>
      <c r="K166" s="5"/>
      <c r="L166" s="5"/>
      <c r="M166" s="5"/>
      <c r="N166" s="5"/>
      <c r="O166" s="5"/>
      <c r="P166" s="5"/>
      <c r="Q166" s="5"/>
      <c r="R166" s="5"/>
      <c r="S166" s="5"/>
      <c r="T166" s="5"/>
      <c r="U166" s="5"/>
      <c r="V166" s="5"/>
      <c r="W166" s="5"/>
    </row>
    <row r="167" spans="1:23" s="6" customFormat="1" ht="12.75">
      <c r="A167" s="539"/>
      <c r="B167" s="5"/>
      <c r="C167" s="5"/>
      <c r="D167" s="5"/>
      <c r="E167" s="5"/>
      <c r="F167" s="5"/>
      <c r="G167" s="5"/>
      <c r="H167" s="5"/>
      <c r="I167" s="5"/>
      <c r="J167" s="5"/>
      <c r="K167" s="5"/>
      <c r="L167" s="5"/>
      <c r="M167" s="5"/>
      <c r="N167" s="5"/>
      <c r="O167" s="5"/>
      <c r="P167" s="5"/>
      <c r="Q167" s="5"/>
      <c r="R167" s="5"/>
      <c r="S167" s="5"/>
      <c r="T167" s="5"/>
      <c r="U167" s="5"/>
      <c r="V167" s="5"/>
      <c r="W167" s="5"/>
    </row>
    <row r="168" spans="1:23" s="6" customFormat="1" ht="12.75">
      <c r="A168" s="539"/>
      <c r="B168" s="5"/>
      <c r="C168" s="5"/>
      <c r="D168" s="5"/>
      <c r="E168" s="5"/>
      <c r="F168" s="5"/>
      <c r="G168" s="5"/>
      <c r="H168" s="5"/>
      <c r="I168" s="5"/>
      <c r="J168" s="5"/>
      <c r="K168" s="5"/>
      <c r="L168" s="5"/>
      <c r="M168" s="5"/>
      <c r="N168" s="5"/>
      <c r="O168" s="5"/>
      <c r="P168" s="5"/>
      <c r="Q168" s="5"/>
      <c r="R168" s="5"/>
      <c r="S168" s="5"/>
      <c r="T168" s="5"/>
      <c r="U168" s="5"/>
      <c r="V168" s="5"/>
      <c r="W168" s="5"/>
    </row>
    <row r="169" spans="1:23" s="6" customFormat="1" ht="12.75">
      <c r="A169" s="539"/>
      <c r="B169" s="5"/>
      <c r="C169" s="5"/>
      <c r="D169" s="5"/>
      <c r="E169" s="5"/>
      <c r="F169" s="5"/>
      <c r="G169" s="5"/>
      <c r="H169" s="5"/>
      <c r="I169" s="5"/>
      <c r="J169" s="5"/>
      <c r="K169" s="5"/>
      <c r="L169" s="5"/>
      <c r="M169" s="5"/>
      <c r="N169" s="5"/>
      <c r="O169" s="5"/>
      <c r="P169" s="5"/>
      <c r="Q169" s="5"/>
      <c r="R169" s="5"/>
      <c r="S169" s="5"/>
      <c r="T169" s="5"/>
      <c r="U169" s="5"/>
      <c r="V169" s="5"/>
      <c r="W169" s="5"/>
    </row>
    <row r="170" spans="1:23" s="6" customFormat="1" ht="12.75">
      <c r="A170" s="539"/>
      <c r="B170" s="5"/>
      <c r="C170" s="5"/>
      <c r="D170" s="5"/>
      <c r="E170" s="5"/>
      <c r="F170" s="5"/>
      <c r="G170" s="5"/>
      <c r="H170" s="5"/>
      <c r="I170" s="5"/>
      <c r="J170" s="5"/>
      <c r="K170" s="5"/>
      <c r="L170" s="5"/>
      <c r="M170" s="5"/>
      <c r="N170" s="5"/>
      <c r="O170" s="5"/>
      <c r="P170" s="5"/>
      <c r="Q170" s="5"/>
      <c r="R170" s="5"/>
      <c r="S170" s="5"/>
      <c r="T170" s="5"/>
      <c r="U170" s="5"/>
      <c r="V170" s="5"/>
      <c r="W170" s="5"/>
    </row>
    <row r="171" spans="1:23" s="6" customFormat="1" ht="12.75">
      <c r="A171" s="539"/>
      <c r="B171" s="5"/>
      <c r="C171" s="5"/>
      <c r="D171" s="5"/>
      <c r="E171" s="5"/>
      <c r="F171" s="5"/>
      <c r="G171" s="5"/>
      <c r="H171" s="5"/>
      <c r="I171" s="5"/>
      <c r="J171" s="5"/>
      <c r="K171" s="5"/>
      <c r="L171" s="5"/>
      <c r="M171" s="5"/>
      <c r="N171" s="5"/>
      <c r="O171" s="5"/>
      <c r="P171" s="5"/>
      <c r="Q171" s="5"/>
      <c r="R171" s="5"/>
      <c r="S171" s="5"/>
      <c r="T171" s="5"/>
      <c r="U171" s="5"/>
      <c r="V171" s="5"/>
      <c r="W171" s="5"/>
    </row>
    <row r="172" spans="1:23" s="6" customFormat="1" ht="12.75">
      <c r="A172" s="539"/>
      <c r="B172" s="5"/>
      <c r="C172" s="5"/>
      <c r="D172" s="5"/>
      <c r="E172" s="5"/>
      <c r="F172" s="5"/>
      <c r="G172" s="5"/>
      <c r="H172" s="5"/>
      <c r="I172" s="5"/>
      <c r="J172" s="5"/>
      <c r="K172" s="5"/>
      <c r="L172" s="5"/>
      <c r="M172" s="5"/>
      <c r="N172" s="5"/>
      <c r="O172" s="5"/>
      <c r="P172" s="5"/>
      <c r="Q172" s="5"/>
      <c r="R172" s="5"/>
      <c r="S172" s="5"/>
      <c r="T172" s="5"/>
      <c r="U172" s="5"/>
      <c r="V172" s="5"/>
      <c r="W172" s="5"/>
    </row>
    <row r="173" spans="1:23" s="6" customFormat="1" ht="12.75">
      <c r="A173" s="539"/>
      <c r="B173" s="5"/>
      <c r="C173" s="5"/>
      <c r="D173" s="5"/>
      <c r="E173" s="5"/>
      <c r="F173" s="5"/>
      <c r="G173" s="5"/>
      <c r="H173" s="5"/>
      <c r="I173" s="5"/>
      <c r="J173" s="5"/>
      <c r="K173" s="5"/>
      <c r="L173" s="5"/>
      <c r="M173" s="5"/>
      <c r="N173" s="5"/>
      <c r="O173" s="5"/>
      <c r="P173" s="5"/>
      <c r="Q173" s="5"/>
      <c r="R173" s="5"/>
      <c r="S173" s="5"/>
      <c r="T173" s="5"/>
      <c r="U173" s="5"/>
      <c r="V173" s="5"/>
      <c r="W173" s="5"/>
    </row>
    <row r="174" spans="1:23" s="6" customFormat="1" ht="12.75">
      <c r="A174" s="539"/>
      <c r="B174" s="5"/>
      <c r="C174" s="5"/>
      <c r="D174" s="5"/>
      <c r="E174" s="5"/>
      <c r="F174" s="5"/>
      <c r="G174" s="5"/>
      <c r="H174" s="5"/>
      <c r="I174" s="5"/>
      <c r="J174" s="5"/>
      <c r="K174" s="5"/>
      <c r="L174" s="5"/>
      <c r="M174" s="5"/>
      <c r="N174" s="5"/>
      <c r="O174" s="5"/>
      <c r="P174" s="5"/>
      <c r="Q174" s="5"/>
      <c r="R174" s="5"/>
      <c r="S174" s="5"/>
      <c r="T174" s="5"/>
      <c r="U174" s="5"/>
      <c r="V174" s="5"/>
      <c r="W174" s="5"/>
    </row>
    <row r="175" spans="1:23" s="6" customFormat="1" ht="12.75">
      <c r="A175" s="539"/>
      <c r="B175" s="5"/>
      <c r="C175" s="5"/>
      <c r="D175" s="5"/>
      <c r="E175" s="5"/>
      <c r="F175" s="5"/>
      <c r="G175" s="5"/>
      <c r="H175" s="5"/>
      <c r="I175" s="5"/>
      <c r="J175" s="5"/>
      <c r="K175" s="5"/>
      <c r="L175" s="5"/>
      <c r="M175" s="5"/>
      <c r="N175" s="5"/>
      <c r="O175" s="5"/>
      <c r="P175" s="5"/>
      <c r="Q175" s="5"/>
      <c r="R175" s="5"/>
      <c r="S175" s="5"/>
      <c r="T175" s="5"/>
      <c r="U175" s="5"/>
      <c r="V175" s="5"/>
      <c r="W175" s="5"/>
    </row>
    <row r="176" spans="1:23" s="6" customFormat="1" ht="12.75">
      <c r="A176" s="539"/>
      <c r="B176" s="5"/>
      <c r="C176" s="5"/>
      <c r="D176" s="5"/>
      <c r="E176" s="5"/>
      <c r="F176" s="5"/>
      <c r="G176" s="5"/>
      <c r="H176" s="5"/>
      <c r="I176" s="5"/>
      <c r="J176" s="5"/>
      <c r="K176" s="5"/>
      <c r="L176" s="5"/>
      <c r="M176" s="5"/>
      <c r="N176" s="5"/>
      <c r="O176" s="5"/>
      <c r="P176" s="5"/>
      <c r="Q176" s="5"/>
      <c r="R176" s="5"/>
      <c r="S176" s="5"/>
      <c r="T176" s="5"/>
      <c r="U176" s="5"/>
      <c r="V176" s="5"/>
      <c r="W176" s="5"/>
    </row>
    <row r="177" spans="1:23" s="6" customFormat="1" ht="12.75">
      <c r="A177" s="539"/>
      <c r="B177" s="5"/>
      <c r="C177" s="5"/>
      <c r="D177" s="5"/>
      <c r="E177" s="5"/>
      <c r="F177" s="5"/>
      <c r="G177" s="5"/>
      <c r="H177" s="5"/>
      <c r="I177" s="5"/>
      <c r="J177" s="5"/>
      <c r="K177" s="5"/>
      <c r="L177" s="5"/>
      <c r="M177" s="5"/>
      <c r="N177" s="5"/>
      <c r="O177" s="5"/>
      <c r="P177" s="5"/>
      <c r="Q177" s="5"/>
      <c r="R177" s="5"/>
      <c r="S177" s="5"/>
      <c r="T177" s="5"/>
      <c r="U177" s="5"/>
      <c r="V177" s="5"/>
      <c r="W177" s="5"/>
    </row>
    <row r="178" spans="1:23" s="6" customFormat="1" ht="12.75">
      <c r="A178" s="539"/>
      <c r="B178" s="5"/>
      <c r="C178" s="5"/>
      <c r="D178" s="5"/>
      <c r="E178" s="5"/>
      <c r="F178" s="5"/>
      <c r="G178" s="5"/>
      <c r="H178" s="5"/>
      <c r="I178" s="5"/>
      <c r="J178" s="5"/>
      <c r="K178" s="5"/>
      <c r="L178" s="5"/>
      <c r="M178" s="5"/>
      <c r="N178" s="5"/>
      <c r="O178" s="5"/>
      <c r="P178" s="5"/>
      <c r="Q178" s="5"/>
      <c r="R178" s="5"/>
      <c r="S178" s="5"/>
      <c r="T178" s="5"/>
      <c r="U178" s="5"/>
      <c r="V178" s="5"/>
      <c r="W178" s="5"/>
    </row>
    <row r="179" spans="1:23" s="6" customFormat="1" ht="12.75">
      <c r="A179" s="539"/>
      <c r="B179" s="5"/>
      <c r="C179" s="5"/>
      <c r="D179" s="5"/>
      <c r="E179" s="5"/>
      <c r="F179" s="5"/>
      <c r="G179" s="5"/>
      <c r="H179" s="5"/>
      <c r="I179" s="5"/>
      <c r="J179" s="5"/>
      <c r="K179" s="5"/>
      <c r="L179" s="5"/>
      <c r="M179" s="5"/>
      <c r="N179" s="5"/>
      <c r="O179" s="5"/>
      <c r="P179" s="5"/>
      <c r="Q179" s="5"/>
      <c r="R179" s="5"/>
      <c r="S179" s="5"/>
      <c r="T179" s="5"/>
      <c r="U179" s="5"/>
      <c r="V179" s="5"/>
      <c r="W179" s="5"/>
    </row>
    <row r="180" spans="1:23" s="6" customFormat="1" ht="12.75">
      <c r="A180" s="539"/>
      <c r="B180" s="5"/>
      <c r="C180" s="5"/>
      <c r="D180" s="5"/>
      <c r="E180" s="5"/>
      <c r="F180" s="5"/>
      <c r="G180" s="5"/>
      <c r="H180" s="5"/>
      <c r="I180" s="5"/>
      <c r="J180" s="5"/>
      <c r="K180" s="5"/>
      <c r="L180" s="5"/>
      <c r="M180" s="5"/>
      <c r="N180" s="5"/>
      <c r="O180" s="5"/>
      <c r="P180" s="5"/>
      <c r="Q180" s="5"/>
      <c r="R180" s="5"/>
      <c r="S180" s="5"/>
      <c r="T180" s="5"/>
      <c r="U180" s="5"/>
      <c r="V180" s="5"/>
      <c r="W180" s="5"/>
    </row>
    <row r="181" spans="1:23" s="6" customFormat="1" ht="12.75">
      <c r="A181" s="539"/>
      <c r="B181" s="5"/>
      <c r="C181" s="5"/>
      <c r="D181" s="5"/>
      <c r="E181" s="5"/>
      <c r="F181" s="5"/>
      <c r="G181" s="5"/>
      <c r="H181" s="5"/>
      <c r="I181" s="5"/>
      <c r="J181" s="5"/>
      <c r="K181" s="5"/>
      <c r="L181" s="5"/>
      <c r="M181" s="5"/>
      <c r="N181" s="5"/>
      <c r="O181" s="5"/>
      <c r="P181" s="5"/>
      <c r="Q181" s="5"/>
      <c r="R181" s="5"/>
      <c r="S181" s="5"/>
      <c r="T181" s="5"/>
      <c r="U181" s="5"/>
      <c r="V181" s="5"/>
      <c r="W181" s="5"/>
    </row>
    <row r="182" spans="1:23" s="6" customFormat="1" ht="12.75">
      <c r="A182" s="539"/>
      <c r="B182" s="5"/>
      <c r="C182" s="5"/>
      <c r="D182" s="5"/>
      <c r="E182" s="5"/>
      <c r="F182" s="5"/>
      <c r="G182" s="5"/>
      <c r="H182" s="5"/>
      <c r="I182" s="5"/>
      <c r="J182" s="5"/>
      <c r="K182" s="5"/>
      <c r="L182" s="5"/>
      <c r="M182" s="5"/>
      <c r="N182" s="5"/>
      <c r="O182" s="5"/>
      <c r="P182" s="5"/>
      <c r="Q182" s="5"/>
      <c r="R182" s="5"/>
      <c r="S182" s="5"/>
      <c r="T182" s="5"/>
      <c r="U182" s="5"/>
      <c r="V182" s="5"/>
      <c r="W182" s="5"/>
    </row>
    <row r="183" spans="1:23" s="6" customFormat="1" ht="12.75">
      <c r="A183" s="539"/>
      <c r="B183" s="5"/>
      <c r="C183" s="5"/>
      <c r="D183" s="5"/>
      <c r="E183" s="5"/>
      <c r="F183" s="5"/>
      <c r="G183" s="5"/>
      <c r="H183" s="5"/>
      <c r="I183" s="5"/>
      <c r="J183" s="5"/>
      <c r="K183" s="5"/>
      <c r="L183" s="5"/>
      <c r="M183" s="5"/>
      <c r="N183" s="5"/>
      <c r="O183" s="5"/>
      <c r="P183" s="5"/>
      <c r="Q183" s="5"/>
      <c r="R183" s="5"/>
      <c r="S183" s="5"/>
      <c r="T183" s="5"/>
      <c r="U183" s="5"/>
      <c r="V183" s="5"/>
      <c r="W183" s="5"/>
    </row>
    <row r="184" spans="1:23" s="6" customFormat="1" ht="12.75">
      <c r="A184" s="539"/>
      <c r="B184" s="5"/>
      <c r="C184" s="5"/>
      <c r="D184" s="5"/>
      <c r="E184" s="5"/>
      <c r="F184" s="5"/>
      <c r="G184" s="5"/>
      <c r="H184" s="5"/>
      <c r="I184" s="5"/>
      <c r="J184" s="5"/>
      <c r="K184" s="5"/>
      <c r="L184" s="5"/>
      <c r="M184" s="5"/>
      <c r="N184" s="5"/>
      <c r="O184" s="5"/>
      <c r="P184" s="5"/>
      <c r="Q184" s="5"/>
      <c r="R184" s="5"/>
      <c r="S184" s="5"/>
      <c r="T184" s="5"/>
      <c r="U184" s="5"/>
      <c r="V184" s="5"/>
      <c r="W184" s="5"/>
    </row>
    <row r="185" spans="1:23" s="6" customFormat="1" ht="12.75">
      <c r="A185" s="539"/>
      <c r="B185" s="5"/>
      <c r="C185" s="5"/>
      <c r="D185" s="5"/>
      <c r="E185" s="5"/>
      <c r="F185" s="5"/>
      <c r="G185" s="5"/>
      <c r="H185" s="5"/>
      <c r="I185" s="5"/>
      <c r="J185" s="5"/>
      <c r="K185" s="5"/>
      <c r="L185" s="5"/>
      <c r="M185" s="5"/>
      <c r="N185" s="5"/>
      <c r="O185" s="5"/>
      <c r="P185" s="5"/>
      <c r="Q185" s="5"/>
      <c r="R185" s="5"/>
      <c r="S185" s="5"/>
      <c r="T185" s="5"/>
      <c r="U185" s="5"/>
      <c r="V185" s="5"/>
      <c r="W185" s="5"/>
    </row>
    <row r="186" spans="1:23" s="6" customFormat="1" ht="12.75">
      <c r="A186" s="539"/>
      <c r="B186" s="5"/>
      <c r="C186" s="5"/>
      <c r="D186" s="5"/>
      <c r="E186" s="5"/>
      <c r="F186" s="5"/>
      <c r="G186" s="5"/>
      <c r="H186" s="5"/>
      <c r="I186" s="5"/>
      <c r="J186" s="5"/>
      <c r="K186" s="5"/>
      <c r="L186" s="5"/>
      <c r="M186" s="5"/>
      <c r="N186" s="5"/>
      <c r="O186" s="5"/>
      <c r="P186" s="5"/>
      <c r="Q186" s="5"/>
      <c r="R186" s="5"/>
      <c r="S186" s="5"/>
      <c r="T186" s="5"/>
      <c r="U186" s="5"/>
      <c r="V186" s="5"/>
      <c r="W186" s="5"/>
    </row>
    <row r="187" spans="1:23" s="6" customFormat="1" ht="12.75">
      <c r="A187" s="539"/>
      <c r="B187" s="5"/>
      <c r="C187" s="5"/>
      <c r="D187" s="5"/>
      <c r="E187" s="5"/>
      <c r="F187" s="5"/>
      <c r="G187" s="5"/>
      <c r="H187" s="5"/>
      <c r="I187" s="5"/>
      <c r="J187" s="5"/>
      <c r="K187" s="5"/>
      <c r="L187" s="5"/>
      <c r="M187" s="5"/>
      <c r="N187" s="5"/>
      <c r="O187" s="5"/>
      <c r="P187" s="5"/>
      <c r="Q187" s="5"/>
      <c r="R187" s="5"/>
      <c r="S187" s="5"/>
      <c r="T187" s="5"/>
      <c r="U187" s="5"/>
      <c r="V187" s="5"/>
      <c r="W187" s="5"/>
    </row>
    <row r="188" spans="1:23" s="6" customFormat="1" ht="12.75">
      <c r="A188" s="539"/>
      <c r="B188" s="5"/>
      <c r="C188" s="5"/>
      <c r="D188" s="5"/>
      <c r="E188" s="5"/>
      <c r="F188" s="5"/>
      <c r="G188" s="5"/>
      <c r="H188" s="5"/>
      <c r="I188" s="5"/>
      <c r="J188" s="5"/>
      <c r="K188" s="5"/>
      <c r="L188" s="5"/>
      <c r="M188" s="5"/>
      <c r="N188" s="5"/>
      <c r="O188" s="5"/>
      <c r="P188" s="5"/>
      <c r="Q188" s="5"/>
      <c r="R188" s="5"/>
      <c r="S188" s="5"/>
      <c r="T188" s="5"/>
      <c r="U188" s="5"/>
      <c r="V188" s="5"/>
      <c r="W188" s="5"/>
    </row>
    <row r="189" spans="1:23" s="6" customFormat="1" ht="12.75">
      <c r="A189" s="539"/>
      <c r="B189" s="5"/>
      <c r="C189" s="5"/>
      <c r="D189" s="5"/>
      <c r="E189" s="5"/>
      <c r="F189" s="5"/>
      <c r="G189" s="5"/>
      <c r="H189" s="5"/>
      <c r="I189" s="5"/>
      <c r="J189" s="5"/>
      <c r="K189" s="5"/>
      <c r="L189" s="5"/>
      <c r="M189" s="5"/>
      <c r="N189" s="5"/>
      <c r="O189" s="5"/>
      <c r="P189" s="5"/>
      <c r="Q189" s="5"/>
      <c r="R189" s="5"/>
      <c r="S189" s="5"/>
      <c r="T189" s="5"/>
      <c r="U189" s="5"/>
      <c r="V189" s="5"/>
      <c r="W189" s="5"/>
    </row>
    <row r="190" spans="1:23" s="6" customFormat="1" ht="12.75">
      <c r="A190" s="539"/>
      <c r="B190" s="5"/>
      <c r="C190" s="5"/>
      <c r="D190" s="5"/>
      <c r="E190" s="5"/>
      <c r="F190" s="5"/>
      <c r="G190" s="5"/>
      <c r="H190" s="5"/>
      <c r="I190" s="5"/>
      <c r="J190" s="5"/>
      <c r="K190" s="5"/>
      <c r="L190" s="5"/>
      <c r="M190" s="5"/>
      <c r="N190" s="5"/>
      <c r="O190" s="5"/>
      <c r="P190" s="5"/>
      <c r="Q190" s="5"/>
      <c r="R190" s="5"/>
      <c r="S190" s="5"/>
      <c r="T190" s="5"/>
      <c r="U190" s="5"/>
      <c r="V190" s="5"/>
      <c r="W190" s="5"/>
    </row>
    <row r="191" spans="1:23" s="6" customFormat="1" ht="12.75">
      <c r="A191" s="539"/>
      <c r="B191" s="5"/>
      <c r="C191" s="5"/>
      <c r="D191" s="5"/>
      <c r="E191" s="5"/>
      <c r="F191" s="5"/>
      <c r="G191" s="5"/>
      <c r="H191" s="5"/>
      <c r="I191" s="5"/>
      <c r="J191" s="5"/>
      <c r="K191" s="5"/>
      <c r="L191" s="5"/>
      <c r="M191" s="5"/>
      <c r="N191" s="5"/>
      <c r="O191" s="5"/>
      <c r="P191" s="5"/>
      <c r="Q191" s="5"/>
      <c r="R191" s="5"/>
      <c r="S191" s="5"/>
      <c r="T191" s="5"/>
      <c r="U191" s="5"/>
      <c r="V191" s="5"/>
      <c r="W191" s="5"/>
    </row>
    <row r="192" spans="1:23" s="6" customFormat="1" ht="12.75">
      <c r="A192" s="539"/>
      <c r="B192" s="5"/>
      <c r="C192" s="5"/>
      <c r="D192" s="5"/>
      <c r="E192" s="5"/>
      <c r="F192" s="5"/>
      <c r="G192" s="5"/>
      <c r="H192" s="5"/>
      <c r="I192" s="5"/>
      <c r="J192" s="5"/>
      <c r="K192" s="5"/>
      <c r="L192" s="5"/>
      <c r="M192" s="5"/>
      <c r="N192" s="5"/>
      <c r="O192" s="5"/>
      <c r="P192" s="5"/>
      <c r="Q192" s="5"/>
      <c r="R192" s="5"/>
      <c r="S192" s="5"/>
      <c r="T192" s="5"/>
      <c r="U192" s="5"/>
      <c r="V192" s="5"/>
      <c r="W192" s="5"/>
    </row>
    <row r="193" spans="1:23" s="6" customFormat="1" ht="12.75">
      <c r="A193" s="539"/>
      <c r="B193" s="5"/>
      <c r="C193" s="5"/>
      <c r="D193" s="5"/>
      <c r="E193" s="5"/>
      <c r="F193" s="5"/>
      <c r="G193" s="5"/>
      <c r="H193" s="5"/>
      <c r="I193" s="5"/>
      <c r="J193" s="5"/>
      <c r="K193" s="5"/>
      <c r="L193" s="5"/>
      <c r="M193" s="5"/>
      <c r="N193" s="5"/>
      <c r="O193" s="5"/>
      <c r="P193" s="5"/>
      <c r="Q193" s="5"/>
      <c r="R193" s="5"/>
      <c r="S193" s="5"/>
      <c r="T193" s="5"/>
      <c r="U193" s="5"/>
      <c r="V193" s="5"/>
      <c r="W193" s="5"/>
    </row>
    <row r="194" spans="1:23" s="6" customFormat="1" ht="12.75">
      <c r="A194" s="539"/>
      <c r="B194" s="5"/>
      <c r="C194" s="5"/>
      <c r="D194" s="5"/>
      <c r="E194" s="5"/>
      <c r="F194" s="5"/>
      <c r="G194" s="5"/>
      <c r="H194" s="5"/>
      <c r="I194" s="5"/>
      <c r="J194" s="5"/>
      <c r="K194" s="5"/>
      <c r="L194" s="5"/>
      <c r="M194" s="5"/>
      <c r="N194" s="5"/>
      <c r="O194" s="5"/>
      <c r="P194" s="5"/>
      <c r="Q194" s="5"/>
      <c r="R194" s="5"/>
      <c r="S194" s="5"/>
      <c r="T194" s="5"/>
      <c r="U194" s="5"/>
      <c r="V194" s="5"/>
      <c r="W194" s="5"/>
    </row>
    <row r="195" spans="1:23" s="6" customFormat="1" ht="12.75">
      <c r="A195" s="539"/>
      <c r="B195" s="5"/>
      <c r="C195" s="5"/>
      <c r="D195" s="5"/>
      <c r="E195" s="5"/>
      <c r="F195" s="5"/>
      <c r="G195" s="5"/>
      <c r="H195" s="5"/>
      <c r="I195" s="5"/>
      <c r="J195" s="5"/>
      <c r="K195" s="5"/>
      <c r="L195" s="5"/>
      <c r="M195" s="5"/>
      <c r="N195" s="5"/>
      <c r="O195" s="5"/>
      <c r="P195" s="5"/>
      <c r="Q195" s="5"/>
      <c r="R195" s="5"/>
      <c r="S195" s="5"/>
      <c r="T195" s="5"/>
      <c r="U195" s="5"/>
      <c r="V195" s="5"/>
      <c r="W195" s="5"/>
    </row>
    <row r="196" spans="1:23" s="6" customFormat="1" ht="12.75">
      <c r="A196" s="539"/>
      <c r="B196" s="5"/>
      <c r="C196" s="5"/>
      <c r="D196" s="5"/>
      <c r="E196" s="5"/>
      <c r="F196" s="5"/>
      <c r="G196" s="5"/>
      <c r="H196" s="5"/>
      <c r="I196" s="5"/>
      <c r="J196" s="5"/>
      <c r="K196" s="5"/>
      <c r="L196" s="5"/>
      <c r="M196" s="5"/>
      <c r="N196" s="5"/>
      <c r="O196" s="5"/>
      <c r="P196" s="5"/>
      <c r="Q196" s="5"/>
      <c r="R196" s="5"/>
      <c r="S196" s="5"/>
      <c r="T196" s="5"/>
      <c r="U196" s="5"/>
      <c r="V196" s="5"/>
      <c r="W196" s="5"/>
    </row>
    <row r="197" spans="1:23" s="6" customFormat="1" ht="12.75">
      <c r="A197" s="539"/>
      <c r="B197" s="5"/>
      <c r="C197" s="5"/>
      <c r="D197" s="5"/>
      <c r="E197" s="5"/>
      <c r="F197" s="5"/>
      <c r="G197" s="5"/>
      <c r="H197" s="5"/>
      <c r="I197" s="5"/>
      <c r="J197" s="5"/>
      <c r="K197" s="5"/>
      <c r="L197" s="5"/>
      <c r="M197" s="5"/>
      <c r="N197" s="5"/>
      <c r="O197" s="5"/>
      <c r="P197" s="5"/>
      <c r="Q197" s="5"/>
      <c r="R197" s="5"/>
      <c r="S197" s="5"/>
      <c r="T197" s="5"/>
      <c r="U197" s="5"/>
      <c r="V197" s="5"/>
      <c r="W197" s="5"/>
    </row>
    <row r="198" spans="1:23" s="6" customFormat="1" ht="12.75">
      <c r="A198" s="539"/>
      <c r="B198" s="5"/>
      <c r="C198" s="5"/>
      <c r="D198" s="5"/>
      <c r="E198" s="5"/>
      <c r="F198" s="5"/>
      <c r="G198" s="5"/>
      <c r="H198" s="5"/>
      <c r="I198" s="5"/>
      <c r="J198" s="5"/>
      <c r="K198" s="5"/>
      <c r="L198" s="5"/>
      <c r="M198" s="5"/>
      <c r="N198" s="5"/>
      <c r="O198" s="5"/>
      <c r="P198" s="5"/>
      <c r="Q198" s="5"/>
      <c r="R198" s="5"/>
      <c r="S198" s="5"/>
      <c r="T198" s="5"/>
      <c r="U198" s="5"/>
      <c r="V198" s="5"/>
      <c r="W198" s="5"/>
    </row>
    <row r="199" spans="1:8" ht="12.75">
      <c r="A199" s="540"/>
      <c r="B199" s="2"/>
      <c r="C199" s="2"/>
      <c r="D199" s="2"/>
      <c r="E199" s="2"/>
      <c r="F199" s="2"/>
      <c r="G199" s="2"/>
      <c r="H199" s="2"/>
    </row>
    <row r="200" spans="1:8" ht="12.75">
      <c r="A200" s="540"/>
      <c r="B200" s="2"/>
      <c r="C200" s="2"/>
      <c r="D200" s="2"/>
      <c r="E200" s="2"/>
      <c r="F200" s="2"/>
      <c r="G200" s="2"/>
      <c r="H200" s="2"/>
    </row>
    <row r="201" spans="1:8" ht="12.75">
      <c r="A201" s="540"/>
      <c r="B201" s="2"/>
      <c r="C201" s="2"/>
      <c r="D201" s="2"/>
      <c r="E201" s="2"/>
      <c r="F201" s="2"/>
      <c r="G201" s="2"/>
      <c r="H201" s="2"/>
    </row>
    <row r="202" spans="1:8" ht="12.75">
      <c r="A202" s="540"/>
      <c r="B202" s="2"/>
      <c r="C202" s="2"/>
      <c r="D202" s="2"/>
      <c r="E202" s="2"/>
      <c r="F202" s="2"/>
      <c r="G202" s="2"/>
      <c r="H202" s="2"/>
    </row>
    <row r="203" spans="1:8" ht="12.75">
      <c r="A203" s="540"/>
      <c r="B203" s="2"/>
      <c r="C203" s="2"/>
      <c r="D203" s="2"/>
      <c r="E203" s="2"/>
      <c r="F203" s="2"/>
      <c r="G203" s="2"/>
      <c r="H203" s="2"/>
    </row>
    <row r="204" spans="1:8" ht="12.75">
      <c r="A204" s="540"/>
      <c r="B204" s="2"/>
      <c r="C204" s="2"/>
      <c r="D204" s="2"/>
      <c r="E204" s="2"/>
      <c r="F204" s="2"/>
      <c r="G204" s="2"/>
      <c r="H204" s="2"/>
    </row>
    <row r="205" spans="1:8" ht="12.75">
      <c r="A205" s="540"/>
      <c r="B205" s="2"/>
      <c r="C205" s="2"/>
      <c r="D205" s="2"/>
      <c r="E205" s="2"/>
      <c r="F205" s="2"/>
      <c r="G205" s="2"/>
      <c r="H205" s="2"/>
    </row>
    <row r="206" spans="1:8" ht="12.75">
      <c r="A206" s="540"/>
      <c r="B206" s="2"/>
      <c r="C206" s="2"/>
      <c r="D206" s="2"/>
      <c r="E206" s="2"/>
      <c r="F206" s="2"/>
      <c r="G206" s="2"/>
      <c r="H206" s="2"/>
    </row>
    <row r="207" spans="1:8" ht="12.75">
      <c r="A207" s="540"/>
      <c r="B207" s="2"/>
      <c r="C207" s="2"/>
      <c r="D207" s="2"/>
      <c r="E207" s="2"/>
      <c r="F207" s="2"/>
      <c r="G207" s="2"/>
      <c r="H207" s="2"/>
    </row>
    <row r="208" spans="1:8" ht="12.75">
      <c r="A208" s="540"/>
      <c r="B208" s="2"/>
      <c r="C208" s="2"/>
      <c r="D208" s="2"/>
      <c r="E208" s="2"/>
      <c r="F208" s="2"/>
      <c r="G208" s="2"/>
      <c r="H208" s="2"/>
    </row>
    <row r="209" spans="1:8" ht="12.75">
      <c r="A209" s="540"/>
      <c r="B209" s="2"/>
      <c r="C209" s="2"/>
      <c r="D209" s="2"/>
      <c r="E209" s="2"/>
      <c r="F209" s="2"/>
      <c r="G209" s="2"/>
      <c r="H209" s="2"/>
    </row>
    <row r="210" spans="1:8" ht="12.75">
      <c r="A210" s="540"/>
      <c r="B210" s="2"/>
      <c r="C210" s="2"/>
      <c r="D210" s="2"/>
      <c r="E210" s="2"/>
      <c r="F210" s="2"/>
      <c r="G210" s="2"/>
      <c r="H210" s="2"/>
    </row>
    <row r="211" spans="1:8" ht="12.75">
      <c r="A211" s="540"/>
      <c r="B211" s="2"/>
      <c r="C211" s="2"/>
      <c r="D211" s="2"/>
      <c r="E211" s="2"/>
      <c r="F211" s="2"/>
      <c r="G211" s="2"/>
      <c r="H211" s="2"/>
    </row>
    <row r="212" spans="1:8" ht="12.75">
      <c r="A212" s="540"/>
      <c r="B212" s="2"/>
      <c r="C212" s="2"/>
      <c r="D212" s="2"/>
      <c r="E212" s="2"/>
      <c r="F212" s="2"/>
      <c r="G212" s="2"/>
      <c r="H212" s="2"/>
    </row>
    <row r="213" spans="1:8" ht="12.75">
      <c r="A213" s="540"/>
      <c r="B213" s="2"/>
      <c r="C213" s="2"/>
      <c r="D213" s="2"/>
      <c r="E213" s="2"/>
      <c r="F213" s="2"/>
      <c r="G213" s="2"/>
      <c r="H213" s="2"/>
    </row>
    <row r="214" spans="1:8" ht="12.75">
      <c r="A214" s="540"/>
      <c r="B214" s="2"/>
      <c r="C214" s="2"/>
      <c r="D214" s="2"/>
      <c r="E214" s="2"/>
      <c r="F214" s="2"/>
      <c r="G214" s="2"/>
      <c r="H214" s="2"/>
    </row>
    <row r="215" spans="1:8" ht="12.75">
      <c r="A215" s="540"/>
      <c r="B215" s="2"/>
      <c r="C215" s="2"/>
      <c r="D215" s="2"/>
      <c r="E215" s="2"/>
      <c r="F215" s="2"/>
      <c r="G215" s="2"/>
      <c r="H215" s="2"/>
    </row>
    <row r="216" spans="1:8" ht="12.75">
      <c r="A216" s="540"/>
      <c r="B216" s="2"/>
      <c r="C216" s="2"/>
      <c r="D216" s="2"/>
      <c r="E216" s="2"/>
      <c r="F216" s="2"/>
      <c r="G216" s="2"/>
      <c r="H216" s="2"/>
    </row>
    <row r="217" spans="1:8" ht="12.75">
      <c r="A217" s="540"/>
      <c r="B217" s="2"/>
      <c r="C217" s="2"/>
      <c r="D217" s="2"/>
      <c r="E217" s="2"/>
      <c r="F217" s="2"/>
      <c r="G217" s="2"/>
      <c r="H217" s="2"/>
    </row>
    <row r="218" spans="1:8" ht="12.75">
      <c r="A218" s="540"/>
      <c r="B218" s="2"/>
      <c r="C218" s="2"/>
      <c r="D218" s="2"/>
      <c r="E218" s="2"/>
      <c r="F218" s="2"/>
      <c r="G218" s="2"/>
      <c r="H218" s="2"/>
    </row>
    <row r="219" spans="1:8" ht="12.75">
      <c r="A219" s="540"/>
      <c r="B219" s="2"/>
      <c r="C219" s="2"/>
      <c r="D219" s="2"/>
      <c r="E219" s="2"/>
      <c r="F219" s="2"/>
      <c r="G219" s="2"/>
      <c r="H219" s="2"/>
    </row>
    <row r="220" spans="1:8" ht="12.75">
      <c r="A220" s="540"/>
      <c r="B220" s="2"/>
      <c r="C220" s="2"/>
      <c r="D220" s="2"/>
      <c r="E220" s="2"/>
      <c r="F220" s="2"/>
      <c r="G220" s="2"/>
      <c r="H220" s="2"/>
    </row>
    <row r="221" spans="1:8" ht="12.75">
      <c r="A221" s="540"/>
      <c r="B221" s="2"/>
      <c r="C221" s="2"/>
      <c r="D221" s="2"/>
      <c r="E221" s="2"/>
      <c r="F221" s="2"/>
      <c r="G221" s="2"/>
      <c r="H221" s="2"/>
    </row>
    <row r="222" spans="1:8" ht="12.75">
      <c r="A222" s="540"/>
      <c r="B222" s="2"/>
      <c r="C222" s="2"/>
      <c r="D222" s="2"/>
      <c r="E222" s="2"/>
      <c r="F222" s="2"/>
      <c r="G222" s="2"/>
      <c r="H222" s="2"/>
    </row>
    <row r="223" spans="1:8" ht="12.75">
      <c r="A223" s="540"/>
      <c r="B223" s="2"/>
      <c r="C223" s="2"/>
      <c r="D223" s="2"/>
      <c r="E223" s="2"/>
      <c r="F223" s="2"/>
      <c r="G223" s="2"/>
      <c r="H223" s="2"/>
    </row>
    <row r="224" spans="1:8" ht="12.75">
      <c r="A224" s="540"/>
      <c r="B224" s="2"/>
      <c r="C224" s="2"/>
      <c r="D224" s="2"/>
      <c r="E224" s="2"/>
      <c r="F224" s="2"/>
      <c r="G224" s="2"/>
      <c r="H224" s="2"/>
    </row>
    <row r="225" spans="1:8" ht="12.75">
      <c r="A225" s="540"/>
      <c r="B225" s="2"/>
      <c r="C225" s="2"/>
      <c r="D225" s="2"/>
      <c r="E225" s="2"/>
      <c r="F225" s="2"/>
      <c r="G225" s="2"/>
      <c r="H225" s="2"/>
    </row>
    <row r="226" spans="1:8" ht="12.75">
      <c r="A226" s="540"/>
      <c r="B226" s="2"/>
      <c r="C226" s="2"/>
      <c r="D226" s="2"/>
      <c r="E226" s="2"/>
      <c r="F226" s="2"/>
      <c r="G226" s="2"/>
      <c r="H226" s="2"/>
    </row>
    <row r="227" spans="1:8" ht="12.75">
      <c r="A227" s="540"/>
      <c r="B227" s="2"/>
      <c r="C227" s="2"/>
      <c r="D227" s="2"/>
      <c r="E227" s="2"/>
      <c r="F227" s="2"/>
      <c r="G227" s="2"/>
      <c r="H227" s="2"/>
    </row>
    <row r="228" spans="1:8" ht="12.75">
      <c r="A228" s="540"/>
      <c r="B228" s="2"/>
      <c r="C228" s="2"/>
      <c r="D228" s="2"/>
      <c r="E228" s="2"/>
      <c r="F228" s="2"/>
      <c r="G228" s="2"/>
      <c r="H228" s="2"/>
    </row>
    <row r="229" spans="1:8" ht="12.75">
      <c r="A229" s="540"/>
      <c r="B229" s="2"/>
      <c r="C229" s="2"/>
      <c r="D229" s="2"/>
      <c r="E229" s="2"/>
      <c r="F229" s="2"/>
      <c r="G229" s="2"/>
      <c r="H229" s="2"/>
    </row>
    <row r="230" spans="1:8" ht="12.75">
      <c r="A230" s="540"/>
      <c r="B230" s="2"/>
      <c r="C230" s="2"/>
      <c r="D230" s="2"/>
      <c r="E230" s="2"/>
      <c r="F230" s="2"/>
      <c r="G230" s="2"/>
      <c r="H230" s="2"/>
    </row>
    <row r="231" spans="1:8" ht="12.75">
      <c r="A231" s="540"/>
      <c r="B231" s="2"/>
      <c r="C231" s="2"/>
      <c r="D231" s="2"/>
      <c r="E231" s="2"/>
      <c r="F231" s="2"/>
      <c r="G231" s="2"/>
      <c r="H231" s="2"/>
    </row>
    <row r="232" spans="1:8" ht="12.75">
      <c r="A232" s="540"/>
      <c r="B232" s="2"/>
      <c r="C232" s="2"/>
      <c r="D232" s="2"/>
      <c r="E232" s="2"/>
      <c r="F232" s="2"/>
      <c r="G232" s="2"/>
      <c r="H232" s="2"/>
    </row>
    <row r="233" spans="1:8" ht="12.75">
      <c r="A233" s="540"/>
      <c r="B233" s="2"/>
      <c r="C233" s="2"/>
      <c r="D233" s="2"/>
      <c r="E233" s="2"/>
      <c r="F233" s="2"/>
      <c r="G233" s="2"/>
      <c r="H233" s="2"/>
    </row>
    <row r="234" spans="1:8" ht="12.75">
      <c r="A234" s="540"/>
      <c r="B234" s="2"/>
      <c r="C234" s="2"/>
      <c r="D234" s="2"/>
      <c r="E234" s="2"/>
      <c r="F234" s="2"/>
      <c r="G234" s="2"/>
      <c r="H234" s="2"/>
    </row>
    <row r="235" spans="1:8" ht="12.75">
      <c r="A235" s="540"/>
      <c r="B235" s="2"/>
      <c r="C235" s="2"/>
      <c r="D235" s="2"/>
      <c r="E235" s="2"/>
      <c r="F235" s="2"/>
      <c r="G235" s="2"/>
      <c r="H235" s="2"/>
    </row>
    <row r="236" spans="1:8" ht="12.75">
      <c r="A236" s="540"/>
      <c r="B236" s="2"/>
      <c r="C236" s="2"/>
      <c r="D236" s="2"/>
      <c r="E236" s="2"/>
      <c r="F236" s="2"/>
      <c r="G236" s="2"/>
      <c r="H236" s="2"/>
    </row>
    <row r="237" spans="1:8" ht="12.75">
      <c r="A237" s="540"/>
      <c r="B237" s="2"/>
      <c r="C237" s="2"/>
      <c r="D237" s="2"/>
      <c r="E237" s="2"/>
      <c r="F237" s="2"/>
      <c r="G237" s="2"/>
      <c r="H237" s="2"/>
    </row>
    <row r="238" spans="1:8" ht="12.75">
      <c r="A238" s="540"/>
      <c r="B238" s="2"/>
      <c r="C238" s="2"/>
      <c r="D238" s="2"/>
      <c r="E238" s="2"/>
      <c r="F238" s="2"/>
      <c r="G238" s="2"/>
      <c r="H238" s="2"/>
    </row>
    <row r="239" spans="1:8" ht="12.75">
      <c r="A239" s="540"/>
      <c r="B239" s="2"/>
      <c r="C239" s="2"/>
      <c r="D239" s="2"/>
      <c r="E239" s="2"/>
      <c r="F239" s="2"/>
      <c r="G239" s="2"/>
      <c r="H239" s="2"/>
    </row>
    <row r="240" spans="1:8" ht="12.75">
      <c r="A240" s="540"/>
      <c r="B240" s="2"/>
      <c r="C240" s="2"/>
      <c r="D240" s="2"/>
      <c r="E240" s="2"/>
      <c r="F240" s="2"/>
      <c r="G240" s="2"/>
      <c r="H240" s="2"/>
    </row>
    <row r="241" spans="1:8" ht="12.75">
      <c r="A241" s="540"/>
      <c r="B241" s="2"/>
      <c r="C241" s="2"/>
      <c r="D241" s="2"/>
      <c r="E241" s="2"/>
      <c r="F241" s="2"/>
      <c r="G241" s="2"/>
      <c r="H241" s="2"/>
    </row>
    <row r="242" spans="1:8" ht="12.75">
      <c r="A242" s="540"/>
      <c r="B242" s="2"/>
      <c r="C242" s="2"/>
      <c r="D242" s="2"/>
      <c r="E242" s="2"/>
      <c r="F242" s="2"/>
      <c r="G242" s="2"/>
      <c r="H242" s="2"/>
    </row>
    <row r="243" spans="1:8" ht="12.75">
      <c r="A243" s="540"/>
      <c r="B243" s="2"/>
      <c r="C243" s="2"/>
      <c r="D243" s="2"/>
      <c r="E243" s="2"/>
      <c r="F243" s="2"/>
      <c r="G243" s="2"/>
      <c r="H243" s="2"/>
    </row>
    <row r="244" spans="1:8" ht="12.75">
      <c r="A244" s="540"/>
      <c r="B244" s="2"/>
      <c r="C244" s="2"/>
      <c r="D244" s="2"/>
      <c r="E244" s="2"/>
      <c r="F244" s="2"/>
      <c r="G244" s="2"/>
      <c r="H244" s="2"/>
    </row>
    <row r="245" spans="1:8" ht="12.75">
      <c r="A245" s="540"/>
      <c r="B245" s="2"/>
      <c r="C245" s="2"/>
      <c r="D245" s="2"/>
      <c r="E245" s="2"/>
      <c r="F245" s="2"/>
      <c r="G245" s="2"/>
      <c r="H245" s="2"/>
    </row>
    <row r="246" spans="1:8" ht="12.75">
      <c r="A246" s="540"/>
      <c r="B246" s="2"/>
      <c r="C246" s="2"/>
      <c r="D246" s="2"/>
      <c r="E246" s="2"/>
      <c r="F246" s="2"/>
      <c r="G246" s="2"/>
      <c r="H246" s="2"/>
    </row>
    <row r="247" spans="1:8" ht="12.75">
      <c r="A247" s="540"/>
      <c r="B247" s="2"/>
      <c r="C247" s="2"/>
      <c r="D247" s="2"/>
      <c r="E247" s="2"/>
      <c r="F247" s="2"/>
      <c r="G247" s="2"/>
      <c r="H247" s="2"/>
    </row>
    <row r="248" spans="1:8" ht="12.75">
      <c r="A248" s="540"/>
      <c r="B248" s="2"/>
      <c r="C248" s="2"/>
      <c r="D248" s="2"/>
      <c r="E248" s="2"/>
      <c r="F248" s="2"/>
      <c r="G248" s="2"/>
      <c r="H248" s="2"/>
    </row>
    <row r="249" spans="1:8" ht="12.75">
      <c r="A249" s="540"/>
      <c r="B249" s="2"/>
      <c r="C249" s="2"/>
      <c r="D249" s="2"/>
      <c r="E249" s="2"/>
      <c r="F249" s="2"/>
      <c r="G249" s="2"/>
      <c r="H249" s="2"/>
    </row>
    <row r="250" spans="1:8" ht="12.75">
      <c r="A250" s="540"/>
      <c r="B250" s="2"/>
      <c r="C250" s="2"/>
      <c r="D250" s="2"/>
      <c r="E250" s="2"/>
      <c r="F250" s="2"/>
      <c r="G250" s="2"/>
      <c r="H250" s="2"/>
    </row>
    <row r="251" spans="1:8" ht="12.75">
      <c r="A251" s="540"/>
      <c r="B251" s="2"/>
      <c r="C251" s="2"/>
      <c r="D251" s="2"/>
      <c r="E251" s="2"/>
      <c r="F251" s="2"/>
      <c r="G251" s="2"/>
      <c r="H251" s="2"/>
    </row>
    <row r="252" spans="1:8" ht="12.75">
      <c r="A252" s="540"/>
      <c r="B252" s="2"/>
      <c r="C252" s="2"/>
      <c r="D252" s="2"/>
      <c r="E252" s="2"/>
      <c r="F252" s="2"/>
      <c r="G252" s="2"/>
      <c r="H252" s="2"/>
    </row>
    <row r="253" spans="1:8" ht="12.75">
      <c r="A253" s="540"/>
      <c r="B253" s="2"/>
      <c r="C253" s="2"/>
      <c r="D253" s="2"/>
      <c r="E253" s="2"/>
      <c r="F253" s="2"/>
      <c r="G253" s="2"/>
      <c r="H253" s="2"/>
    </row>
    <row r="254" spans="1:8" ht="12.75">
      <c r="A254" s="540"/>
      <c r="B254" s="2"/>
      <c r="C254" s="2"/>
      <c r="D254" s="2"/>
      <c r="E254" s="2"/>
      <c r="F254" s="2"/>
      <c r="G254" s="2"/>
      <c r="H254" s="2"/>
    </row>
    <row r="255" spans="1:8" ht="12.75">
      <c r="A255" s="540"/>
      <c r="B255" s="2"/>
      <c r="C255" s="2"/>
      <c r="D255" s="2"/>
      <c r="E255" s="2"/>
      <c r="F255" s="2"/>
      <c r="G255" s="2"/>
      <c r="H255" s="2"/>
    </row>
    <row r="256" spans="1:8" ht="12.75">
      <c r="A256" s="540"/>
      <c r="B256" s="2"/>
      <c r="C256" s="2"/>
      <c r="D256" s="2"/>
      <c r="E256" s="2"/>
      <c r="F256" s="2"/>
      <c r="G256" s="2"/>
      <c r="H256" s="2"/>
    </row>
    <row r="257" spans="1:8" ht="12.75">
      <c r="A257" s="540"/>
      <c r="B257" s="2"/>
      <c r="C257" s="2"/>
      <c r="D257" s="2"/>
      <c r="E257" s="2"/>
      <c r="F257" s="2"/>
      <c r="G257" s="2"/>
      <c r="H257" s="2"/>
    </row>
    <row r="258" spans="1:8" ht="12.75">
      <c r="A258" s="540"/>
      <c r="B258" s="2"/>
      <c r="C258" s="2"/>
      <c r="D258" s="2"/>
      <c r="E258" s="2"/>
      <c r="F258" s="2"/>
      <c r="G258" s="2"/>
      <c r="H258" s="2"/>
    </row>
    <row r="259" spans="1:8" ht="12.75">
      <c r="A259" s="540"/>
      <c r="B259" s="2"/>
      <c r="C259" s="2"/>
      <c r="D259" s="2"/>
      <c r="E259" s="2"/>
      <c r="F259" s="2"/>
      <c r="G259" s="2"/>
      <c r="H259" s="2"/>
    </row>
    <row r="260" spans="1:8" ht="12.75">
      <c r="A260" s="540"/>
      <c r="B260" s="2"/>
      <c r="C260" s="2"/>
      <c r="D260" s="2"/>
      <c r="E260" s="2"/>
      <c r="F260" s="2"/>
      <c r="G260" s="2"/>
      <c r="H260" s="2"/>
    </row>
    <row r="261" spans="1:8" ht="12.75">
      <c r="A261" s="540"/>
      <c r="B261" s="2"/>
      <c r="C261" s="2"/>
      <c r="D261" s="2"/>
      <c r="E261" s="2"/>
      <c r="F261" s="2"/>
      <c r="G261" s="2"/>
      <c r="H261" s="2"/>
    </row>
    <row r="262" spans="1:8" ht="12.75">
      <c r="A262" s="540"/>
      <c r="B262" s="2"/>
      <c r="C262" s="2"/>
      <c r="D262" s="2"/>
      <c r="E262" s="2"/>
      <c r="F262" s="2"/>
      <c r="G262" s="2"/>
      <c r="H262" s="2"/>
    </row>
    <row r="263" spans="1:8" ht="12.75">
      <c r="A263" s="540"/>
      <c r="B263" s="2"/>
      <c r="C263" s="2"/>
      <c r="D263" s="2"/>
      <c r="E263" s="2"/>
      <c r="F263" s="2"/>
      <c r="G263" s="2"/>
      <c r="H263" s="2"/>
    </row>
    <row r="264" spans="1:8" ht="12.75">
      <c r="A264" s="540"/>
      <c r="B264" s="2"/>
      <c r="C264" s="2"/>
      <c r="D264" s="2"/>
      <c r="E264" s="2"/>
      <c r="F264" s="2"/>
      <c r="G264" s="2"/>
      <c r="H264" s="2"/>
    </row>
    <row r="265" spans="1:8" ht="12.75">
      <c r="A265" s="540"/>
      <c r="B265" s="2"/>
      <c r="C265" s="2"/>
      <c r="D265" s="2"/>
      <c r="E265" s="2"/>
      <c r="F265" s="2"/>
      <c r="G265" s="2"/>
      <c r="H265" s="2"/>
    </row>
    <row r="266" spans="1:8" ht="12.75">
      <c r="A266" s="540"/>
      <c r="B266" s="2"/>
      <c r="C266" s="2"/>
      <c r="D266" s="2"/>
      <c r="E266" s="2"/>
      <c r="F266" s="2"/>
      <c r="G266" s="2"/>
      <c r="H266" s="2"/>
    </row>
    <row r="267" spans="1:8" ht="12.75">
      <c r="A267" s="540"/>
      <c r="B267" s="2"/>
      <c r="C267" s="2"/>
      <c r="D267" s="2"/>
      <c r="E267" s="2"/>
      <c r="F267" s="2"/>
      <c r="G267" s="2"/>
      <c r="H267" s="2"/>
    </row>
    <row r="268" spans="1:8" ht="12.75">
      <c r="A268" s="540"/>
      <c r="B268" s="2"/>
      <c r="C268" s="2"/>
      <c r="D268" s="2"/>
      <c r="E268" s="2"/>
      <c r="F268" s="2"/>
      <c r="G268" s="2"/>
      <c r="H268" s="2"/>
    </row>
    <row r="269" spans="1:8" ht="12.75">
      <c r="A269" s="540"/>
      <c r="B269" s="2"/>
      <c r="C269" s="2"/>
      <c r="D269" s="2"/>
      <c r="E269" s="2"/>
      <c r="F269" s="2"/>
      <c r="G269" s="2"/>
      <c r="H269" s="2"/>
    </row>
    <row r="270" spans="1:8" ht="12.75">
      <c r="A270" s="540"/>
      <c r="B270" s="2"/>
      <c r="C270" s="2"/>
      <c r="D270" s="2"/>
      <c r="E270" s="2"/>
      <c r="F270" s="2"/>
      <c r="G270" s="2"/>
      <c r="H270" s="2"/>
    </row>
    <row r="271" spans="1:8" ht="12.75">
      <c r="A271" s="540"/>
      <c r="B271" s="2"/>
      <c r="C271" s="2"/>
      <c r="D271" s="2"/>
      <c r="E271" s="2"/>
      <c r="F271" s="2"/>
      <c r="G271" s="2"/>
      <c r="H271" s="2"/>
    </row>
    <row r="272" spans="1:8" ht="12.75">
      <c r="A272" s="540"/>
      <c r="B272" s="2"/>
      <c r="C272" s="2"/>
      <c r="D272" s="2"/>
      <c r="E272" s="2"/>
      <c r="F272" s="2"/>
      <c r="G272" s="2"/>
      <c r="H272" s="2"/>
    </row>
    <row r="273" spans="1:8" ht="12.75">
      <c r="A273" s="540"/>
      <c r="B273" s="2"/>
      <c r="C273" s="2"/>
      <c r="D273" s="2"/>
      <c r="E273" s="2"/>
      <c r="F273" s="2"/>
      <c r="G273" s="2"/>
      <c r="H273" s="2"/>
    </row>
    <row r="274" spans="1:8" ht="12.75">
      <c r="A274" s="540"/>
      <c r="B274" s="2"/>
      <c r="C274" s="2"/>
      <c r="D274" s="2"/>
      <c r="E274" s="2"/>
      <c r="F274" s="2"/>
      <c r="G274" s="2"/>
      <c r="H274" s="2"/>
    </row>
    <row r="275" spans="1:8" ht="12.75">
      <c r="A275" s="540"/>
      <c r="B275" s="2"/>
      <c r="C275" s="2"/>
      <c r="D275" s="2"/>
      <c r="E275" s="2"/>
      <c r="F275" s="2"/>
      <c r="G275" s="2"/>
      <c r="H275" s="2"/>
    </row>
    <row r="276" spans="1:8" ht="12.75">
      <c r="A276" s="540"/>
      <c r="B276" s="2"/>
      <c r="C276" s="2"/>
      <c r="D276" s="2"/>
      <c r="E276" s="2"/>
      <c r="F276" s="2"/>
      <c r="G276" s="2"/>
      <c r="H276" s="2"/>
    </row>
    <row r="277" spans="1:8" ht="12.75">
      <c r="A277" s="540"/>
      <c r="B277" s="2"/>
      <c r="C277" s="2"/>
      <c r="D277" s="2"/>
      <c r="E277" s="2"/>
      <c r="F277" s="2"/>
      <c r="G277" s="2"/>
      <c r="H277" s="2"/>
    </row>
    <row r="278" spans="1:8" ht="12.75">
      <c r="A278" s="540"/>
      <c r="B278" s="2"/>
      <c r="C278" s="2"/>
      <c r="D278" s="2"/>
      <c r="E278" s="2"/>
      <c r="F278" s="2"/>
      <c r="G278" s="2"/>
      <c r="H278" s="2"/>
    </row>
    <row r="279" spans="1:8" ht="12.75">
      <c r="A279" s="540"/>
      <c r="B279" s="2"/>
      <c r="C279" s="2"/>
      <c r="D279" s="2"/>
      <c r="E279" s="2"/>
      <c r="F279" s="2"/>
      <c r="G279" s="2"/>
      <c r="H279" s="2"/>
    </row>
    <row r="280" spans="1:8" ht="12.75">
      <c r="A280" s="540"/>
      <c r="B280" s="2"/>
      <c r="C280" s="2"/>
      <c r="D280" s="2"/>
      <c r="E280" s="2"/>
      <c r="F280" s="2"/>
      <c r="G280" s="2"/>
      <c r="H280" s="2"/>
    </row>
    <row r="281" spans="1:8" ht="12.75">
      <c r="A281" s="540"/>
      <c r="B281" s="2"/>
      <c r="C281" s="2"/>
      <c r="D281" s="2"/>
      <c r="E281" s="2"/>
      <c r="F281" s="2"/>
      <c r="G281" s="2"/>
      <c r="H281" s="2"/>
    </row>
    <row r="282" spans="1:8" ht="12.75">
      <c r="A282" s="540"/>
      <c r="B282" s="2"/>
      <c r="C282" s="2"/>
      <c r="D282" s="2"/>
      <c r="E282" s="2"/>
      <c r="F282" s="2"/>
      <c r="G282" s="2"/>
      <c r="H282" s="2"/>
    </row>
    <row r="283" spans="1:8" ht="12.75">
      <c r="A283" s="540"/>
      <c r="B283" s="2"/>
      <c r="C283" s="2"/>
      <c r="D283" s="2"/>
      <c r="E283" s="2"/>
      <c r="F283" s="2"/>
      <c r="G283" s="2"/>
      <c r="H283" s="2"/>
    </row>
    <row r="284" spans="1:8" ht="12.75">
      <c r="A284" s="540"/>
      <c r="B284" s="2"/>
      <c r="C284" s="2"/>
      <c r="D284" s="2"/>
      <c r="E284" s="2"/>
      <c r="F284" s="2"/>
      <c r="G284" s="2"/>
      <c r="H284" s="2"/>
    </row>
    <row r="285" spans="1:8" ht="12.75">
      <c r="A285" s="540"/>
      <c r="B285" s="2"/>
      <c r="C285" s="2"/>
      <c r="D285" s="2"/>
      <c r="E285" s="2"/>
      <c r="F285" s="2"/>
      <c r="G285" s="2"/>
      <c r="H285" s="2"/>
    </row>
    <row r="286" spans="1:8" ht="12.75">
      <c r="A286" s="540"/>
      <c r="B286" s="2"/>
      <c r="C286" s="2"/>
      <c r="D286" s="2"/>
      <c r="E286" s="2"/>
      <c r="F286" s="2"/>
      <c r="G286" s="2"/>
      <c r="H286" s="2"/>
    </row>
    <row r="287" spans="1:8" ht="12.75">
      <c r="A287" s="540"/>
      <c r="B287" s="2"/>
      <c r="C287" s="2"/>
      <c r="D287" s="2"/>
      <c r="E287" s="2"/>
      <c r="F287" s="2"/>
      <c r="G287" s="2"/>
      <c r="H287" s="2"/>
    </row>
  </sheetData>
  <sheetProtection password="CC01" sheet="1" objects="1" scenarios="1" selectLockedCells="1"/>
  <mergeCells count="12">
    <mergeCell ref="F1:G1"/>
    <mergeCell ref="E3:F3"/>
    <mergeCell ref="A4:H4"/>
    <mergeCell ref="A5:H5"/>
    <mergeCell ref="C37:H37"/>
    <mergeCell ref="B9:H9"/>
    <mergeCell ref="B13:H13"/>
    <mergeCell ref="B17:H17"/>
    <mergeCell ref="B27:H27"/>
    <mergeCell ref="C33:H33"/>
    <mergeCell ref="C36:H36"/>
    <mergeCell ref="C34:H34"/>
  </mergeCells>
  <hyperlinks>
    <hyperlink ref="G41" r:id="rId1" display="edrenkin@icecompany.org"/>
    <hyperlink ref="G43" r:id="rId2" display="glebov@icecompany.org"/>
    <hyperlink ref="G45" r:id="rId3" display="bayramyan@icecompany.org"/>
    <hyperlink ref="C64" r:id="rId4" display="www.rusarmyexpo.ru"/>
    <hyperlink ref="G55" r:id="rId5" display="ruleva@icecompany.org"/>
    <hyperlink ref="G47" r:id="rId6" display="karapetyan@icecompany.org"/>
    <hyperlink ref="B31" location="Заявка!A1" display="Заявка на участие"/>
    <hyperlink ref="B30" location="Реквизиты!A1" display="Реквизиты Экспонента"/>
    <hyperlink ref="B32" location="Договор!A1" display="Договор на участие"/>
    <hyperlink ref="B33" location="'Пр. 1 '!A1" display="Приложение №1"/>
    <hyperlink ref="B35" location="Пр.2!A1" display="Приложение №2"/>
    <hyperlink ref="B36" location="Пр.3!A1" display="Приложение №3"/>
    <hyperlink ref="B37" location="Пр.4!A1" display="Приложение №4"/>
    <hyperlink ref="B58" r:id="rId7" display="www.icecompany.org"/>
    <hyperlink ref="G46" r:id="rId8" display="zmax@icecompany.org"/>
    <hyperlink ref="G50" r:id="rId9" display="kurochkin@icecompany.org"/>
    <hyperlink ref="B34" location="'Пр. 1 '!A1" display="Приложение №1"/>
    <hyperlink ref="G56" r:id="rId10" display="iurchikov@icecompany.org"/>
    <hyperlink ref="G48" r:id="rId11" display="kolnoochenko@icecompany.org"/>
    <hyperlink ref="G52" r:id="rId12" display="ppv13@bk.ru"/>
    <hyperlink ref="G51" r:id="rId13" display="perervenko@icecompany.org"/>
    <hyperlink ref="C85" r:id="rId14" display="info@rusarmyexpo.com"/>
    <hyperlink ref="G44" r:id="rId15" display="naon@icecompany.org"/>
  </hyperlinks>
  <printOptions/>
  <pageMargins left="0.7900000000000001" right="0.39000000000000007" top="0.59" bottom="0.59" header="0.51" footer="0.51"/>
  <pageSetup fitToHeight="1" fitToWidth="1" horizontalDpi="600" verticalDpi="600" orientation="portrait" paperSize="9" scale="74"/>
  <drawing r:id="rId16"/>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3">
      <selection activeCell="I41" sqref="I41"/>
    </sheetView>
  </sheetViews>
  <sheetFormatPr defaultColWidth="10.75390625" defaultRowHeight="12.75"/>
  <cols>
    <col min="1" max="16384" width="10.75390625" style="571" customWidth="1"/>
  </cols>
  <sheetData/>
  <sheetProtection password="CC01" sheet="1" objects="1" scenarios="1"/>
  <printOptions/>
  <pageMargins left="0.75" right="0.75" top="1" bottom="1" header="0.5" footer="0.5"/>
  <pageSetup horizontalDpi="600" verticalDpi="600" orientation="portrait" paperSize="9"/>
  <drawing r:id="rId1"/>
</worksheet>
</file>

<file path=xl/worksheets/sheet11.xml><?xml version="1.0" encoding="utf-8"?>
<worksheet xmlns="http://schemas.openxmlformats.org/spreadsheetml/2006/main" xmlns:r="http://schemas.openxmlformats.org/officeDocument/2006/relationships">
  <sheetPr>
    <tabColor theme="9" tint="0.7999799847602844"/>
    <pageSetUpPr fitToPage="1"/>
  </sheetPr>
  <dimension ref="A1:AH96"/>
  <sheetViews>
    <sheetView zoomScale="151" zoomScaleNormal="151" zoomScaleSheetLayoutView="75" zoomScalePageLayoutView="151" workbookViewId="0" topLeftCell="A22">
      <selection activeCell="A33" sqref="A33"/>
    </sheetView>
  </sheetViews>
  <sheetFormatPr defaultColWidth="8.75390625" defaultRowHeight="12.75"/>
  <cols>
    <col min="1" max="1" width="5.25390625" style="8" customWidth="1"/>
    <col min="2" max="2" width="13.25390625" style="8" customWidth="1"/>
    <col min="3" max="3" width="12.75390625" style="8" customWidth="1"/>
    <col min="4" max="4" width="12.00390625" style="8" customWidth="1"/>
    <col min="5" max="5" width="11.375" style="8" customWidth="1"/>
    <col min="6" max="6" width="10.375" style="8" customWidth="1"/>
    <col min="7" max="7" width="10.00390625" style="8" customWidth="1"/>
    <col min="8" max="8" width="9.375" style="8" customWidth="1"/>
    <col min="9" max="9" width="9.75390625" style="8" customWidth="1"/>
    <col min="10" max="10" width="10.25390625" style="305" customWidth="1"/>
    <col min="11" max="11" width="10.75390625" style="8" customWidth="1"/>
    <col min="12" max="12" width="11.625" style="306" customWidth="1"/>
    <col min="13" max="13" width="1.37890625" style="626" customWidth="1"/>
    <col min="14" max="14" width="36.75390625" style="631" customWidth="1"/>
    <col min="15" max="33" width="8.75390625" style="231" customWidth="1"/>
    <col min="34" max="34" width="8.75390625" style="1" customWidth="1"/>
    <col min="35" max="16384" width="8.75390625" style="8" customWidth="1"/>
  </cols>
  <sheetData>
    <row r="1" spans="1:12" ht="36.75" customHeight="1">
      <c r="A1" s="930" t="s">
        <v>799</v>
      </c>
      <c r="B1" s="930"/>
      <c r="C1" s="930"/>
      <c r="D1" s="930"/>
      <c r="E1" s="930"/>
      <c r="F1" s="930"/>
      <c r="G1" s="230"/>
      <c r="H1" s="884" t="s">
        <v>800</v>
      </c>
      <c r="I1" s="884"/>
      <c r="J1" s="884"/>
      <c r="K1" s="884"/>
      <c r="L1" s="884"/>
    </row>
    <row r="2" spans="1:12" ht="29.25" customHeight="1">
      <c r="A2" s="751" t="str">
        <f>CONCATENATE("к  Договору на участие в ",'содержание '!C61)</f>
        <v>к  Договору на участие в Международном военно-техническом форуме "Армия-2019"</v>
      </c>
      <c r="B2" s="751"/>
      <c r="C2" s="751"/>
      <c r="D2" s="751"/>
      <c r="E2" s="751"/>
      <c r="F2" s="579"/>
      <c r="G2" s="232"/>
      <c r="H2" s="884"/>
      <c r="I2" s="884"/>
      <c r="J2" s="884"/>
      <c r="K2" s="884"/>
      <c r="L2" s="884"/>
    </row>
    <row r="3" spans="1:12" ht="23.25" customHeight="1">
      <c r="A3" s="972" t="str">
        <f>CONCATENATE("№",Договор!C4)</f>
        <v>№АРМИЯ-2019/         /РЕ</v>
      </c>
      <c r="B3" s="972"/>
      <c r="C3" s="972"/>
      <c r="D3" s="972"/>
      <c r="E3" s="365" t="str">
        <f>CONCATENATE("от ",Договор!C6)</f>
        <v>от "…..." …................... 201_г.</v>
      </c>
      <c r="F3" s="366"/>
      <c r="G3" s="367"/>
      <c r="H3" s="368"/>
      <c r="I3" s="970" t="s">
        <v>225</v>
      </c>
      <c r="J3" s="970"/>
      <c r="K3" s="985" t="s">
        <v>821</v>
      </c>
      <c r="L3" s="985"/>
    </row>
    <row r="4" spans="1:12" ht="3.75" customHeight="1">
      <c r="A4" s="234"/>
      <c r="B4" s="235"/>
      <c r="C4" s="236"/>
      <c r="D4" s="236"/>
      <c r="E4" s="236"/>
      <c r="F4" s="236"/>
      <c r="G4" s="237"/>
      <c r="H4" s="237"/>
      <c r="I4" s="238"/>
      <c r="J4" s="239"/>
      <c r="K4" s="240"/>
      <c r="L4" s="241"/>
    </row>
    <row r="5" spans="1:12" ht="12.75">
      <c r="A5" s="995" t="s">
        <v>226</v>
      </c>
      <c r="B5" s="995"/>
      <c r="C5" s="995"/>
      <c r="D5" s="995"/>
      <c r="E5" s="242"/>
      <c r="F5" s="604" t="s">
        <v>71</v>
      </c>
      <c r="G5" s="994">
        <f>CONCATENATE(Реквизиты!B4)</f>
      </c>
      <c r="H5" s="994"/>
      <c r="I5" s="994"/>
      <c r="J5" s="994"/>
      <c r="K5" s="599" t="s">
        <v>119</v>
      </c>
      <c r="L5" s="221">
        <f>'Пр. 1 '!K5</f>
        <v>0</v>
      </c>
    </row>
    <row r="6" spans="1:34" s="14" customFormat="1" ht="2.25" customHeight="1">
      <c r="A6" s="244"/>
      <c r="B6" s="245"/>
      <c r="C6" s="246"/>
      <c r="D6" s="246"/>
      <c r="E6" s="242"/>
      <c r="F6" s="243"/>
      <c r="G6" s="994"/>
      <c r="H6" s="994"/>
      <c r="I6" s="994"/>
      <c r="J6" s="994"/>
      <c r="K6" s="599"/>
      <c r="L6" s="62"/>
      <c r="M6" s="242"/>
      <c r="N6" s="632"/>
      <c r="O6" s="1"/>
      <c r="P6" s="1"/>
      <c r="Q6" s="231"/>
      <c r="R6" s="231"/>
      <c r="S6" s="231"/>
      <c r="T6" s="231"/>
      <c r="U6" s="231"/>
      <c r="V6" s="231"/>
      <c r="W6" s="231"/>
      <c r="X6" s="231"/>
      <c r="Y6" s="231"/>
      <c r="Z6" s="231"/>
      <c r="AA6" s="231"/>
      <c r="AB6" s="231"/>
      <c r="AC6" s="231"/>
      <c r="AD6" s="231"/>
      <c r="AE6" s="231"/>
      <c r="AF6" s="231"/>
      <c r="AG6" s="231"/>
      <c r="AH6" s="1"/>
    </row>
    <row r="7" spans="1:12" ht="12.75">
      <c r="A7" s="892" t="str">
        <f>CONCATENATE(Договор!H8)</f>
        <v>Рулева Елена Николаевна</v>
      </c>
      <c r="B7" s="892"/>
      <c r="C7" s="892"/>
      <c r="D7" s="892"/>
      <c r="E7" s="242"/>
      <c r="F7" s="247"/>
      <c r="G7" s="996"/>
      <c r="H7" s="996"/>
      <c r="I7" s="996"/>
      <c r="J7" s="996"/>
      <c r="K7" s="599" t="s">
        <v>73</v>
      </c>
      <c r="L7" s="221">
        <f>'Пр. 1 '!K7</f>
      </c>
    </row>
    <row r="8" spans="1:34" s="14" customFormat="1" ht="2.25" customHeight="1">
      <c r="A8" s="248"/>
      <c r="B8" s="249"/>
      <c r="C8" s="250"/>
      <c r="D8" s="250"/>
      <c r="E8" s="242"/>
      <c r="F8" s="251"/>
      <c r="H8" s="602"/>
      <c r="J8" s="242"/>
      <c r="K8" s="135"/>
      <c r="L8" s="62"/>
      <c r="M8" s="242"/>
      <c r="N8" s="632"/>
      <c r="O8" s="1"/>
      <c r="P8" s="1"/>
      <c r="Q8" s="231"/>
      <c r="R8" s="231"/>
      <c r="S8" s="231"/>
      <c r="T8" s="231"/>
      <c r="U8" s="231"/>
      <c r="V8" s="231"/>
      <c r="W8" s="231"/>
      <c r="X8" s="231"/>
      <c r="Y8" s="231"/>
      <c r="Z8" s="231"/>
      <c r="AA8" s="231"/>
      <c r="AB8" s="231"/>
      <c r="AC8" s="231"/>
      <c r="AD8" s="231"/>
      <c r="AE8" s="231"/>
      <c r="AF8" s="231"/>
      <c r="AG8" s="231"/>
      <c r="AH8" s="1"/>
    </row>
    <row r="9" spans="1:12" ht="12" customHeight="1">
      <c r="A9" s="892" t="str">
        <f>CONCATENATE("Тел/факс: ",Договор!B9," ",Договор!D9)</f>
        <v>Тел/факс:  +7 (495) 640-55-00 доб. 413</v>
      </c>
      <c r="B9" s="892"/>
      <c r="C9" s="892"/>
      <c r="D9" s="892"/>
      <c r="E9" s="999" t="s">
        <v>75</v>
      </c>
      <c r="F9" s="999"/>
      <c r="G9" s="976">
        <f>CONCATENATE(Реквизиты!A24)</f>
      </c>
      <c r="H9" s="976"/>
      <c r="I9" s="976"/>
      <c r="J9" s="976"/>
      <c r="K9" s="599" t="s">
        <v>261</v>
      </c>
      <c r="L9" s="384">
        <f>'Пр. 1 '!K9</f>
        <v>0</v>
      </c>
    </row>
    <row r="10" spans="1:34" s="14" customFormat="1" ht="2.25" customHeight="1">
      <c r="A10" s="1001"/>
      <c r="B10" s="1001"/>
      <c r="C10" s="1001"/>
      <c r="D10" s="1001"/>
      <c r="E10" s="242"/>
      <c r="F10" s="253"/>
      <c r="H10" s="602"/>
      <c r="J10" s="242"/>
      <c r="K10" s="135"/>
      <c r="L10" s="548"/>
      <c r="M10" s="242"/>
      <c r="N10" s="632"/>
      <c r="O10" s="1"/>
      <c r="P10" s="1"/>
      <c r="Q10" s="231"/>
      <c r="R10" s="231"/>
      <c r="S10" s="231"/>
      <c r="T10" s="231"/>
      <c r="U10" s="231"/>
      <c r="V10" s="231"/>
      <c r="W10" s="231"/>
      <c r="X10" s="231"/>
      <c r="Y10" s="231"/>
      <c r="Z10" s="231"/>
      <c r="AA10" s="231"/>
      <c r="AB10" s="231"/>
      <c r="AC10" s="231"/>
      <c r="AD10" s="231"/>
      <c r="AE10" s="231"/>
      <c r="AF10" s="231"/>
      <c r="AG10" s="231"/>
      <c r="AH10" s="1"/>
    </row>
    <row r="11" spans="1:12" ht="12" customHeight="1">
      <c r="A11" s="503" t="s">
        <v>76</v>
      </c>
      <c r="B11" s="925" t="str">
        <f>Договор!H9</f>
        <v>ruleva@icecompany.org</v>
      </c>
      <c r="C11" s="925"/>
      <c r="D11" s="925"/>
      <c r="E11" s="385"/>
      <c r="F11" s="604" t="s">
        <v>77</v>
      </c>
      <c r="G11" s="976">
        <f>CONCATENATE(Реквизиты!B26)</f>
      </c>
      <c r="H11" s="976"/>
      <c r="I11" s="976"/>
      <c r="J11" s="976"/>
      <c r="K11" s="599" t="s">
        <v>262</v>
      </c>
      <c r="L11" s="221">
        <f>'Пр. 1 '!K11</f>
        <v>0</v>
      </c>
    </row>
    <row r="12" spans="1:34" s="14" customFormat="1" ht="3.75" customHeight="1">
      <c r="A12" s="601"/>
      <c r="B12" s="601"/>
      <c r="C12" s="601"/>
      <c r="D12" s="601"/>
      <c r="E12" s="601"/>
      <c r="F12" s="601"/>
      <c r="G12" s="601"/>
      <c r="H12" s="601"/>
      <c r="I12" s="256"/>
      <c r="J12" s="257"/>
      <c r="K12" s="242"/>
      <c r="L12" s="242"/>
      <c r="M12" s="626"/>
      <c r="N12" s="631"/>
      <c r="O12" s="231"/>
      <c r="P12" s="231"/>
      <c r="Q12" s="231"/>
      <c r="R12" s="231"/>
      <c r="S12" s="231"/>
      <c r="T12" s="231"/>
      <c r="U12" s="231"/>
      <c r="V12" s="231"/>
      <c r="W12" s="231"/>
      <c r="X12" s="231"/>
      <c r="Y12" s="231"/>
      <c r="Z12" s="231"/>
      <c r="AA12" s="231"/>
      <c r="AB12" s="231"/>
      <c r="AC12" s="231"/>
      <c r="AD12" s="231"/>
      <c r="AE12" s="231"/>
      <c r="AF12" s="231"/>
      <c r="AG12" s="231"/>
      <c r="AH12" s="1"/>
    </row>
    <row r="13" spans="1:12" ht="3.75" customHeight="1">
      <c r="A13" s="258"/>
      <c r="B13" s="259"/>
      <c r="C13" s="260"/>
      <c r="D13" s="260"/>
      <c r="E13" s="260"/>
      <c r="F13" s="260"/>
      <c r="G13" s="261"/>
      <c r="H13" s="261"/>
      <c r="I13" s="262"/>
      <c r="J13" s="263"/>
      <c r="K13" s="264"/>
      <c r="L13" s="265"/>
    </row>
    <row r="14" spans="1:34" s="268" customFormat="1" ht="24" customHeight="1">
      <c r="A14" s="1039" t="s">
        <v>811</v>
      </c>
      <c r="B14" s="1039"/>
      <c r="C14" s="1039"/>
      <c r="D14" s="1039"/>
      <c r="E14" s="1039"/>
      <c r="F14" s="1039"/>
      <c r="G14" s="1039"/>
      <c r="H14" s="1039"/>
      <c r="I14" s="1039"/>
      <c r="J14" s="1039"/>
      <c r="K14" s="1039"/>
      <c r="L14" s="1039"/>
      <c r="M14" s="626"/>
      <c r="N14" s="631"/>
      <c r="O14" s="231"/>
      <c r="P14" s="231"/>
      <c r="Q14" s="231"/>
      <c r="R14" s="266"/>
      <c r="S14" s="267"/>
      <c r="T14" s="267"/>
      <c r="U14" s="267"/>
      <c r="V14" s="267"/>
      <c r="W14" s="267"/>
      <c r="X14" s="267"/>
      <c r="Y14" s="267"/>
      <c r="Z14" s="267"/>
      <c r="AA14" s="267"/>
      <c r="AB14" s="267"/>
      <c r="AC14" s="267"/>
      <c r="AD14" s="267"/>
      <c r="AE14" s="267"/>
      <c r="AF14" s="267"/>
      <c r="AG14" s="267"/>
      <c r="AH14" s="267"/>
    </row>
    <row r="15" spans="1:34" s="268" customFormat="1" ht="19.5" customHeight="1">
      <c r="A15" s="1036" t="s">
        <v>801</v>
      </c>
      <c r="B15" s="1036"/>
      <c r="C15" s="1036"/>
      <c r="D15" s="1036"/>
      <c r="E15" s="1036"/>
      <c r="F15" s="1036"/>
      <c r="G15" s="1036"/>
      <c r="H15" s="1036"/>
      <c r="I15" s="1036"/>
      <c r="J15" s="1036"/>
      <c r="K15" s="1036"/>
      <c r="L15" s="1036"/>
      <c r="M15" s="626"/>
      <c r="N15" s="631"/>
      <c r="O15" s="231"/>
      <c r="P15" s="231"/>
      <c r="Q15" s="231"/>
      <c r="R15" s="266"/>
      <c r="S15" s="267"/>
      <c r="T15" s="267"/>
      <c r="U15" s="267"/>
      <c r="V15" s="267"/>
      <c r="W15" s="267"/>
      <c r="X15" s="267"/>
      <c r="Y15" s="267"/>
      <c r="Z15" s="267"/>
      <c r="AA15" s="267"/>
      <c r="AB15" s="267"/>
      <c r="AC15" s="267"/>
      <c r="AD15" s="267"/>
      <c r="AE15" s="267"/>
      <c r="AF15" s="267"/>
      <c r="AG15" s="267"/>
      <c r="AH15" s="267"/>
    </row>
    <row r="16" spans="1:34" s="310" customFormat="1" ht="24" customHeight="1">
      <c r="A16" s="1044" t="s">
        <v>802</v>
      </c>
      <c r="B16" s="1046" t="s">
        <v>808</v>
      </c>
      <c r="C16" s="1047"/>
      <c r="D16" s="1044" t="s">
        <v>807</v>
      </c>
      <c r="E16" s="1044" t="s">
        <v>65</v>
      </c>
      <c r="F16" s="1044" t="s">
        <v>67</v>
      </c>
      <c r="G16" s="1041" t="s">
        <v>803</v>
      </c>
      <c r="H16" s="1042"/>
      <c r="I16" s="1042"/>
      <c r="J16" s="1042"/>
      <c r="K16" s="1042"/>
      <c r="L16" s="1043"/>
      <c r="M16" s="627"/>
      <c r="N16" s="1037" t="s">
        <v>814</v>
      </c>
      <c r="O16" s="309"/>
      <c r="P16" s="309"/>
      <c r="Q16" s="309"/>
      <c r="R16" s="309"/>
      <c r="S16" s="309"/>
      <c r="T16" s="309"/>
      <c r="U16" s="309"/>
      <c r="V16" s="309"/>
      <c r="W16" s="309"/>
      <c r="X16" s="309"/>
      <c r="Y16" s="309"/>
      <c r="Z16" s="309"/>
      <c r="AA16" s="309"/>
      <c r="AB16" s="309"/>
      <c r="AC16" s="309"/>
      <c r="AD16" s="309"/>
      <c r="AE16" s="309"/>
      <c r="AF16" s="309"/>
      <c r="AG16" s="309"/>
      <c r="AH16" s="309"/>
    </row>
    <row r="17" spans="1:34" s="310" customFormat="1" ht="24" customHeight="1">
      <c r="A17" s="1045"/>
      <c r="B17" s="1048"/>
      <c r="C17" s="1049"/>
      <c r="D17" s="1045"/>
      <c r="E17" s="1045"/>
      <c r="F17" s="1045"/>
      <c r="G17" s="621" t="s">
        <v>810</v>
      </c>
      <c r="H17" s="621" t="s">
        <v>804</v>
      </c>
      <c r="I17" s="621" t="s">
        <v>806</v>
      </c>
      <c r="J17" s="621" t="s">
        <v>816</v>
      </c>
      <c r="K17" s="621" t="s">
        <v>805</v>
      </c>
      <c r="L17" s="621" t="s">
        <v>388</v>
      </c>
      <c r="M17" s="627"/>
      <c r="N17" s="1038"/>
      <c r="O17" s="309"/>
      <c r="P17" s="309"/>
      <c r="Q17" s="309"/>
      <c r="R17" s="309"/>
      <c r="S17" s="309"/>
      <c r="T17" s="309"/>
      <c r="U17" s="309"/>
      <c r="V17" s="309"/>
      <c r="W17" s="309"/>
      <c r="X17" s="309"/>
      <c r="Y17" s="309"/>
      <c r="Z17" s="309"/>
      <c r="AA17" s="309"/>
      <c r="AB17" s="309"/>
      <c r="AC17" s="309"/>
      <c r="AD17" s="309"/>
      <c r="AE17" s="309"/>
      <c r="AF17" s="309"/>
      <c r="AG17" s="309"/>
      <c r="AH17" s="309"/>
    </row>
    <row r="18" spans="1:34" s="310" customFormat="1" ht="37.5" customHeight="1">
      <c r="A18" s="622">
        <v>1</v>
      </c>
      <c r="B18" s="1034"/>
      <c r="C18" s="1035"/>
      <c r="D18" s="637"/>
      <c r="E18" s="637"/>
      <c r="F18" s="637"/>
      <c r="G18" s="623"/>
      <c r="H18" s="623"/>
      <c r="I18" s="623"/>
      <c r="J18" s="623"/>
      <c r="K18" s="623"/>
      <c r="L18" s="623"/>
      <c r="M18" s="627"/>
      <c r="N18" s="635"/>
      <c r="O18" s="309"/>
      <c r="P18" s="309"/>
      <c r="Q18" s="309"/>
      <c r="R18" s="309"/>
      <c r="S18" s="309"/>
      <c r="T18" s="309"/>
      <c r="U18" s="309"/>
      <c r="V18" s="309"/>
      <c r="W18" s="309"/>
      <c r="X18" s="309"/>
      <c r="Y18" s="309"/>
      <c r="Z18" s="309"/>
      <c r="AA18" s="309"/>
      <c r="AB18" s="309"/>
      <c r="AC18" s="309"/>
      <c r="AD18" s="309"/>
      <c r="AE18" s="309"/>
      <c r="AF18" s="309"/>
      <c r="AG18" s="309"/>
      <c r="AH18" s="309"/>
    </row>
    <row r="19" spans="1:34" s="310" customFormat="1" ht="37.5" customHeight="1">
      <c r="A19" s="622">
        <v>2</v>
      </c>
      <c r="B19" s="1034"/>
      <c r="C19" s="1035"/>
      <c r="D19" s="637"/>
      <c r="E19" s="637"/>
      <c r="F19" s="637"/>
      <c r="G19" s="623"/>
      <c r="H19" s="623"/>
      <c r="I19" s="623"/>
      <c r="J19" s="623"/>
      <c r="K19" s="623"/>
      <c r="L19" s="623"/>
      <c r="M19" s="627"/>
      <c r="N19" s="635"/>
      <c r="O19" s="309"/>
      <c r="P19" s="309"/>
      <c r="Q19" s="309"/>
      <c r="R19" s="309"/>
      <c r="S19" s="309"/>
      <c r="T19" s="309"/>
      <c r="U19" s="309"/>
      <c r="V19" s="309"/>
      <c r="W19" s="309"/>
      <c r="X19" s="309"/>
      <c r="Y19" s="309"/>
      <c r="Z19" s="309"/>
      <c r="AA19" s="309"/>
      <c r="AB19" s="309"/>
      <c r="AC19" s="309"/>
      <c r="AD19" s="309"/>
      <c r="AE19" s="309"/>
      <c r="AF19" s="309"/>
      <c r="AG19" s="309"/>
      <c r="AH19" s="309"/>
    </row>
    <row r="20" spans="1:34" s="310" customFormat="1" ht="37.5" customHeight="1">
      <c r="A20" s="622">
        <v>3</v>
      </c>
      <c r="B20" s="1034"/>
      <c r="C20" s="1035"/>
      <c r="D20" s="637"/>
      <c r="E20" s="637"/>
      <c r="F20" s="637"/>
      <c r="G20" s="623"/>
      <c r="H20" s="623"/>
      <c r="I20" s="623"/>
      <c r="J20" s="623"/>
      <c r="K20" s="623"/>
      <c r="L20" s="623"/>
      <c r="M20" s="627"/>
      <c r="N20" s="635"/>
      <c r="O20" s="309"/>
      <c r="P20" s="309"/>
      <c r="Q20" s="309"/>
      <c r="R20" s="309"/>
      <c r="S20" s="309"/>
      <c r="T20" s="309"/>
      <c r="U20" s="309"/>
      <c r="V20" s="309"/>
      <c r="W20" s="309"/>
      <c r="X20" s="309"/>
      <c r="Y20" s="309"/>
      <c r="Z20" s="309"/>
      <c r="AA20" s="309"/>
      <c r="AB20" s="309"/>
      <c r="AC20" s="309"/>
      <c r="AD20" s="309"/>
      <c r="AE20" s="309"/>
      <c r="AF20" s="309"/>
      <c r="AG20" s="309"/>
      <c r="AH20" s="309"/>
    </row>
    <row r="21" spans="1:34" s="310" customFormat="1" ht="37.5" customHeight="1">
      <c r="A21" s="622">
        <v>4</v>
      </c>
      <c r="B21" s="1034"/>
      <c r="C21" s="1035"/>
      <c r="D21" s="637"/>
      <c r="E21" s="637"/>
      <c r="F21" s="637"/>
      <c r="G21" s="623"/>
      <c r="H21" s="623"/>
      <c r="I21" s="623"/>
      <c r="J21" s="623"/>
      <c r="K21" s="623"/>
      <c r="L21" s="623"/>
      <c r="M21" s="627"/>
      <c r="N21" s="635"/>
      <c r="O21" s="309"/>
      <c r="P21" s="309"/>
      <c r="Q21" s="309"/>
      <c r="R21" s="309"/>
      <c r="S21" s="309"/>
      <c r="T21" s="309"/>
      <c r="U21" s="309"/>
      <c r="V21" s="309"/>
      <c r="W21" s="309"/>
      <c r="X21" s="309"/>
      <c r="Y21" s="309"/>
      <c r="Z21" s="309"/>
      <c r="AA21" s="309"/>
      <c r="AB21" s="309"/>
      <c r="AC21" s="309"/>
      <c r="AD21" s="309"/>
      <c r="AE21" s="309"/>
      <c r="AF21" s="309"/>
      <c r="AG21" s="309"/>
      <c r="AH21" s="309"/>
    </row>
    <row r="22" spans="1:34" s="310" customFormat="1" ht="37.5" customHeight="1">
      <c r="A22" s="622">
        <v>5</v>
      </c>
      <c r="B22" s="1034"/>
      <c r="C22" s="1035"/>
      <c r="D22" s="637"/>
      <c r="E22" s="637"/>
      <c r="F22" s="637"/>
      <c r="G22" s="623"/>
      <c r="H22" s="623"/>
      <c r="I22" s="623"/>
      <c r="J22" s="623"/>
      <c r="K22" s="623"/>
      <c r="L22" s="623"/>
      <c r="M22" s="627"/>
      <c r="N22" s="635"/>
      <c r="O22" s="309"/>
      <c r="P22" s="309"/>
      <c r="Q22" s="309"/>
      <c r="R22" s="309"/>
      <c r="S22" s="309"/>
      <c r="T22" s="309"/>
      <c r="U22" s="309"/>
      <c r="V22" s="309"/>
      <c r="W22" s="309"/>
      <c r="X22" s="309"/>
      <c r="Y22" s="309"/>
      <c r="Z22" s="309"/>
      <c r="AA22" s="309"/>
      <c r="AB22" s="309"/>
      <c r="AC22" s="309"/>
      <c r="AD22" s="309"/>
      <c r="AE22" s="309"/>
      <c r="AF22" s="309"/>
      <c r="AG22" s="309"/>
      <c r="AH22" s="309"/>
    </row>
    <row r="23" spans="1:34" s="310" customFormat="1" ht="37.5" customHeight="1">
      <c r="A23" s="622">
        <v>6</v>
      </c>
      <c r="B23" s="1034"/>
      <c r="C23" s="1035"/>
      <c r="D23" s="637"/>
      <c r="E23" s="637"/>
      <c r="F23" s="637"/>
      <c r="G23" s="623"/>
      <c r="H23" s="623"/>
      <c r="I23" s="623"/>
      <c r="J23" s="623"/>
      <c r="K23" s="623"/>
      <c r="L23" s="623"/>
      <c r="M23" s="627"/>
      <c r="N23" s="635"/>
      <c r="O23" s="309"/>
      <c r="P23" s="309"/>
      <c r="Q23" s="309"/>
      <c r="R23" s="309"/>
      <c r="S23" s="309"/>
      <c r="T23" s="309"/>
      <c r="U23" s="309"/>
      <c r="V23" s="309"/>
      <c r="W23" s="309"/>
      <c r="X23" s="309"/>
      <c r="Y23" s="309"/>
      <c r="Z23" s="309"/>
      <c r="AA23" s="309"/>
      <c r="AB23" s="309"/>
      <c r="AC23" s="309"/>
      <c r="AD23" s="309"/>
      <c r="AE23" s="309"/>
      <c r="AF23" s="309"/>
      <c r="AG23" s="309"/>
      <c r="AH23" s="309"/>
    </row>
    <row r="24" spans="1:34" s="310" customFormat="1" ht="37.5" customHeight="1">
      <c r="A24" s="622">
        <v>7</v>
      </c>
      <c r="B24" s="1034"/>
      <c r="C24" s="1035"/>
      <c r="D24" s="637"/>
      <c r="E24" s="637"/>
      <c r="F24" s="637"/>
      <c r="G24" s="623"/>
      <c r="H24" s="623"/>
      <c r="I24" s="623"/>
      <c r="J24" s="623"/>
      <c r="K24" s="623"/>
      <c r="L24" s="623"/>
      <c r="M24" s="627"/>
      <c r="N24" s="635"/>
      <c r="O24" s="309"/>
      <c r="P24" s="309"/>
      <c r="Q24" s="309"/>
      <c r="R24" s="309"/>
      <c r="S24" s="309"/>
      <c r="T24" s="309"/>
      <c r="U24" s="309"/>
      <c r="V24" s="309"/>
      <c r="W24" s="309"/>
      <c r="X24" s="309"/>
      <c r="Y24" s="309"/>
      <c r="Z24" s="309"/>
      <c r="AA24" s="309"/>
      <c r="AB24" s="309"/>
      <c r="AC24" s="309"/>
      <c r="AD24" s="309"/>
      <c r="AE24" s="309"/>
      <c r="AF24" s="309"/>
      <c r="AG24" s="309"/>
      <c r="AH24" s="309"/>
    </row>
    <row r="25" spans="1:34" s="310" customFormat="1" ht="37.5" customHeight="1">
      <c r="A25" s="622">
        <v>8</v>
      </c>
      <c r="B25" s="1034"/>
      <c r="C25" s="1035"/>
      <c r="D25" s="637"/>
      <c r="E25" s="637"/>
      <c r="F25" s="637"/>
      <c r="G25" s="623"/>
      <c r="H25" s="623"/>
      <c r="I25" s="623"/>
      <c r="J25" s="623"/>
      <c r="K25" s="623"/>
      <c r="L25" s="623"/>
      <c r="M25" s="627"/>
      <c r="N25" s="635"/>
      <c r="O25" s="309"/>
      <c r="P25" s="309"/>
      <c r="Q25" s="309"/>
      <c r="R25" s="309"/>
      <c r="S25" s="309"/>
      <c r="T25" s="309"/>
      <c r="U25" s="309"/>
      <c r="V25" s="309"/>
      <c r="W25" s="309"/>
      <c r="X25" s="309"/>
      <c r="Y25" s="309"/>
      <c r="Z25" s="309"/>
      <c r="AA25" s="309"/>
      <c r="AB25" s="309"/>
      <c r="AC25" s="309"/>
      <c r="AD25" s="309"/>
      <c r="AE25" s="309"/>
      <c r="AF25" s="309"/>
      <c r="AG25" s="309"/>
      <c r="AH25" s="309"/>
    </row>
    <row r="26" spans="1:34" s="310" customFormat="1" ht="37.5" customHeight="1">
      <c r="A26" s="622">
        <v>9</v>
      </c>
      <c r="B26" s="1034"/>
      <c r="C26" s="1035"/>
      <c r="D26" s="637"/>
      <c r="E26" s="637"/>
      <c r="F26" s="637"/>
      <c r="G26" s="623"/>
      <c r="H26" s="623"/>
      <c r="I26" s="623"/>
      <c r="J26" s="623"/>
      <c r="K26" s="623"/>
      <c r="L26" s="623"/>
      <c r="M26" s="627"/>
      <c r="N26" s="635"/>
      <c r="O26" s="309"/>
      <c r="P26" s="309"/>
      <c r="Q26" s="309"/>
      <c r="R26" s="309"/>
      <c r="S26" s="309"/>
      <c r="T26" s="309"/>
      <c r="U26" s="309"/>
      <c r="V26" s="309"/>
      <c r="W26" s="309"/>
      <c r="X26" s="309"/>
      <c r="Y26" s="309"/>
      <c r="Z26" s="309"/>
      <c r="AA26" s="309"/>
      <c r="AB26" s="309"/>
      <c r="AC26" s="309"/>
      <c r="AD26" s="309"/>
      <c r="AE26" s="309"/>
      <c r="AF26" s="309"/>
      <c r="AG26" s="309"/>
      <c r="AH26" s="309"/>
    </row>
    <row r="27" spans="1:34" s="310" customFormat="1" ht="37.5" customHeight="1">
      <c r="A27" s="622">
        <v>10</v>
      </c>
      <c r="B27" s="1034"/>
      <c r="C27" s="1035"/>
      <c r="D27" s="637"/>
      <c r="E27" s="637"/>
      <c r="F27" s="637"/>
      <c r="G27" s="623"/>
      <c r="H27" s="623"/>
      <c r="I27" s="623"/>
      <c r="J27" s="623"/>
      <c r="K27" s="623"/>
      <c r="L27" s="623"/>
      <c r="M27" s="627"/>
      <c r="N27" s="635"/>
      <c r="O27" s="309"/>
      <c r="P27" s="309"/>
      <c r="Q27" s="309"/>
      <c r="R27" s="309"/>
      <c r="S27" s="309"/>
      <c r="T27" s="309"/>
      <c r="U27" s="309"/>
      <c r="V27" s="309"/>
      <c r="W27" s="309"/>
      <c r="X27" s="309"/>
      <c r="Y27" s="309"/>
      <c r="Z27" s="309"/>
      <c r="AA27" s="309"/>
      <c r="AB27" s="309"/>
      <c r="AC27" s="309"/>
      <c r="AD27" s="309"/>
      <c r="AE27" s="309"/>
      <c r="AF27" s="309"/>
      <c r="AG27" s="309"/>
      <c r="AH27" s="309"/>
    </row>
    <row r="28" spans="1:14" ht="3.75" customHeight="1">
      <c r="A28" s="234"/>
      <c r="B28" s="235"/>
      <c r="C28" s="236"/>
      <c r="D28" s="236"/>
      <c r="E28" s="236"/>
      <c r="F28" s="236"/>
      <c r="G28" s="237"/>
      <c r="H28" s="237"/>
      <c r="I28" s="238"/>
      <c r="J28" s="239"/>
      <c r="K28" s="240"/>
      <c r="L28" s="241"/>
      <c r="N28" s="633"/>
    </row>
    <row r="29" spans="1:34" s="271" customFormat="1" ht="19.5" customHeight="1">
      <c r="A29" s="1036" t="s">
        <v>813</v>
      </c>
      <c r="B29" s="1036"/>
      <c r="C29" s="1036"/>
      <c r="D29" s="1036"/>
      <c r="E29" s="1036"/>
      <c r="F29" s="1036"/>
      <c r="G29" s="1036"/>
      <c r="H29" s="1040"/>
      <c r="I29" s="1040"/>
      <c r="J29" s="1040"/>
      <c r="K29" s="1040"/>
      <c r="L29" s="625"/>
      <c r="M29" s="628"/>
      <c r="N29" s="633"/>
      <c r="O29" s="269"/>
      <c r="P29" s="269"/>
      <c r="Q29" s="269"/>
      <c r="R29" s="269"/>
      <c r="S29" s="269"/>
      <c r="T29" s="269"/>
      <c r="U29" s="269"/>
      <c r="V29" s="269"/>
      <c r="W29" s="269"/>
      <c r="X29" s="269"/>
      <c r="Y29" s="269"/>
      <c r="Z29" s="269"/>
      <c r="AA29" s="269"/>
      <c r="AB29" s="269"/>
      <c r="AC29" s="269"/>
      <c r="AD29" s="269"/>
      <c r="AE29" s="269"/>
      <c r="AF29" s="269"/>
      <c r="AG29" s="269"/>
      <c r="AH29" s="270"/>
    </row>
    <row r="30" spans="1:34" s="243" customFormat="1" ht="51" customHeight="1">
      <c r="A30" s="1050" t="s">
        <v>815</v>
      </c>
      <c r="B30" s="1050"/>
      <c r="C30" s="1050"/>
      <c r="D30" s="1050"/>
      <c r="E30" s="1050"/>
      <c r="F30" s="1050"/>
      <c r="G30" s="1050"/>
      <c r="H30" s="1050"/>
      <c r="I30" s="1050"/>
      <c r="J30" s="1050"/>
      <c r="K30" s="1050"/>
      <c r="L30" s="1050"/>
      <c r="M30" s="629"/>
      <c r="N30" s="633"/>
      <c r="O30" s="267"/>
      <c r="P30" s="267"/>
      <c r="Q30" s="267"/>
      <c r="R30" s="267"/>
      <c r="S30" s="267"/>
      <c r="T30" s="267"/>
      <c r="U30" s="267"/>
      <c r="V30" s="267"/>
      <c r="W30" s="267"/>
      <c r="X30" s="267"/>
      <c r="Y30" s="267"/>
      <c r="Z30" s="267"/>
      <c r="AA30" s="267"/>
      <c r="AB30" s="267"/>
      <c r="AC30" s="267"/>
      <c r="AD30" s="267"/>
      <c r="AE30" s="267"/>
      <c r="AF30" s="267"/>
      <c r="AG30" s="267"/>
      <c r="AH30" s="267"/>
    </row>
    <row r="31" spans="1:34" s="128" customFormat="1" ht="32.25" customHeight="1">
      <c r="A31" s="624"/>
      <c r="B31" s="600"/>
      <c r="C31" s="673" t="s">
        <v>809</v>
      </c>
      <c r="D31" s="673"/>
      <c r="E31" s="673"/>
      <c r="F31" s="673"/>
      <c r="G31" s="673"/>
      <c r="H31" s="673"/>
      <c r="I31" s="673"/>
      <c r="J31" s="673"/>
      <c r="K31" s="673"/>
      <c r="L31" s="673"/>
      <c r="M31" s="629"/>
      <c r="N31" s="633"/>
      <c r="O31" s="267"/>
      <c r="P31" s="267"/>
      <c r="Q31" s="267"/>
      <c r="R31" s="267"/>
      <c r="S31" s="267"/>
      <c r="T31" s="267"/>
      <c r="U31" s="267"/>
      <c r="V31" s="267"/>
      <c r="W31" s="267"/>
      <c r="X31" s="267"/>
      <c r="Y31" s="267"/>
      <c r="Z31" s="267"/>
      <c r="AA31" s="267"/>
      <c r="AB31" s="267"/>
      <c r="AC31" s="267"/>
      <c r="AD31" s="267"/>
      <c r="AE31" s="267"/>
      <c r="AF31" s="267"/>
      <c r="AG31" s="267"/>
      <c r="AH31" s="267"/>
    </row>
    <row r="32" spans="1:34" s="243" customFormat="1" ht="4.5" customHeight="1">
      <c r="A32" s="969"/>
      <c r="B32" s="969"/>
      <c r="C32" s="969"/>
      <c r="D32" s="969"/>
      <c r="E32" s="969"/>
      <c r="F32" s="969"/>
      <c r="G32" s="969"/>
      <c r="H32" s="969"/>
      <c r="I32" s="969"/>
      <c r="J32" s="969"/>
      <c r="K32" s="969"/>
      <c r="L32" s="437"/>
      <c r="M32" s="629"/>
      <c r="N32" s="633"/>
      <c r="O32" s="267"/>
      <c r="P32" s="267"/>
      <c r="Q32" s="267"/>
      <c r="R32" s="267"/>
      <c r="S32" s="267"/>
      <c r="T32" s="267"/>
      <c r="U32" s="267"/>
      <c r="V32" s="267"/>
      <c r="W32" s="267"/>
      <c r="X32" s="267"/>
      <c r="Y32" s="267"/>
      <c r="Z32" s="267"/>
      <c r="AA32" s="267"/>
      <c r="AB32" s="267"/>
      <c r="AC32" s="267"/>
      <c r="AD32" s="267"/>
      <c r="AE32" s="267"/>
      <c r="AF32" s="267"/>
      <c r="AG32" s="267"/>
      <c r="AH32" s="267"/>
    </row>
    <row r="33" spans="1:34" s="128" customFormat="1" ht="32.25" customHeight="1">
      <c r="A33" s="624"/>
      <c r="B33" s="600"/>
      <c r="C33" s="673" t="s">
        <v>822</v>
      </c>
      <c r="D33" s="673"/>
      <c r="E33" s="673"/>
      <c r="F33" s="673"/>
      <c r="G33" s="673"/>
      <c r="H33" s="673"/>
      <c r="I33" s="673"/>
      <c r="J33" s="673"/>
      <c r="K33" s="673"/>
      <c r="L33" s="673"/>
      <c r="M33" s="629"/>
      <c r="N33" s="633"/>
      <c r="O33" s="267"/>
      <c r="P33" s="267"/>
      <c r="Q33" s="267"/>
      <c r="R33" s="267"/>
      <c r="S33" s="267"/>
      <c r="T33" s="267"/>
      <c r="U33" s="267"/>
      <c r="V33" s="267"/>
      <c r="W33" s="267"/>
      <c r="X33" s="267"/>
      <c r="Y33" s="267"/>
      <c r="Z33" s="267"/>
      <c r="AA33" s="267"/>
      <c r="AB33" s="267"/>
      <c r="AC33" s="267"/>
      <c r="AD33" s="267"/>
      <c r="AE33" s="267"/>
      <c r="AF33" s="267"/>
      <c r="AG33" s="267"/>
      <c r="AH33" s="267"/>
    </row>
    <row r="34" spans="1:34" s="271" customFormat="1" ht="9.75" customHeight="1">
      <c r="A34" s="963"/>
      <c r="B34" s="963"/>
      <c r="C34" s="963"/>
      <c r="D34" s="963"/>
      <c r="E34" s="963"/>
      <c r="F34" s="963"/>
      <c r="G34" s="963"/>
      <c r="H34" s="964"/>
      <c r="I34" s="964"/>
      <c r="J34" s="964"/>
      <c r="K34" s="964"/>
      <c r="L34" s="293"/>
      <c r="M34" s="628"/>
      <c r="N34" s="631"/>
      <c r="O34" s="269"/>
      <c r="P34" s="269"/>
      <c r="Q34" s="269"/>
      <c r="R34" s="269"/>
      <c r="S34" s="269"/>
      <c r="T34" s="269"/>
      <c r="U34" s="269"/>
      <c r="V34" s="269"/>
      <c r="W34" s="269"/>
      <c r="X34" s="269"/>
      <c r="Y34" s="269"/>
      <c r="Z34" s="269"/>
      <c r="AA34" s="269"/>
      <c r="AB34" s="269"/>
      <c r="AC34" s="269"/>
      <c r="AD34" s="269"/>
      <c r="AE34" s="269"/>
      <c r="AF34" s="269"/>
      <c r="AG34" s="269"/>
      <c r="AH34" s="270"/>
    </row>
    <row r="35" spans="1:34" s="243" customFormat="1" ht="12.75">
      <c r="A35" s="438"/>
      <c r="B35" s="603"/>
      <c r="C35" s="603"/>
      <c r="D35" s="603"/>
      <c r="E35" s="603"/>
      <c r="F35" s="603"/>
      <c r="G35" s="603"/>
      <c r="H35" s="438" t="s">
        <v>71</v>
      </c>
      <c r="I35" s="297"/>
      <c r="J35" s="297"/>
      <c r="K35" s="297"/>
      <c r="L35" s="294"/>
      <c r="M35" s="630"/>
      <c r="N35" s="634"/>
      <c r="O35" s="295"/>
      <c r="P35" s="295"/>
      <c r="Q35" s="295"/>
      <c r="R35" s="295"/>
      <c r="S35" s="295"/>
      <c r="T35" s="295"/>
      <c r="U35" s="295"/>
      <c r="V35" s="295"/>
      <c r="W35" s="295"/>
      <c r="X35" s="295"/>
      <c r="Y35" s="295"/>
      <c r="Z35" s="295"/>
      <c r="AA35" s="295"/>
      <c r="AB35" s="295"/>
      <c r="AC35" s="295"/>
      <c r="AD35" s="295"/>
      <c r="AE35" s="295"/>
      <c r="AF35" s="295"/>
      <c r="AG35" s="295"/>
      <c r="AH35" s="267"/>
    </row>
    <row r="36" spans="1:12" ht="45" customHeight="1">
      <c r="A36" s="965"/>
      <c r="B36" s="965"/>
      <c r="C36" s="965"/>
      <c r="D36" s="965"/>
      <c r="E36" s="965"/>
      <c r="F36" s="965"/>
      <c r="H36" s="1004">
        <f>CONCATENATE(Реквизиты!B3)</f>
      </c>
      <c r="I36" s="1004"/>
      <c r="J36" s="1004"/>
      <c r="K36" s="1004"/>
      <c r="L36" s="1004"/>
    </row>
    <row r="37" spans="1:12" ht="12" customHeight="1">
      <c r="A37" s="906"/>
      <c r="B37" s="906"/>
      <c r="C37" s="906"/>
      <c r="D37" s="906"/>
      <c r="E37" s="906"/>
      <c r="F37" s="906"/>
      <c r="G37" s="242"/>
      <c r="H37" s="654">
        <f>CONCATENATE(Реквизиты!B16)</f>
      </c>
      <c r="I37" s="654"/>
      <c r="J37" s="654"/>
      <c r="K37" s="654"/>
      <c r="L37" s="654"/>
    </row>
    <row r="38" spans="1:12" ht="12.75" customHeight="1">
      <c r="A38" s="966"/>
      <c r="B38" s="966"/>
      <c r="C38" s="966"/>
      <c r="D38" s="966"/>
      <c r="E38" s="966"/>
      <c r="F38" s="966"/>
      <c r="G38" s="242"/>
      <c r="H38" s="700">
        <f>CONCATENATE(Реквизиты!A18)</f>
      </c>
      <c r="I38" s="700"/>
      <c r="J38" s="700"/>
      <c r="K38" s="700"/>
      <c r="L38" s="700"/>
    </row>
    <row r="39" spans="1:12" ht="10.5" customHeight="1">
      <c r="A39" s="1002"/>
      <c r="B39" s="1002"/>
      <c r="C39" s="1002"/>
      <c r="D39" s="1002"/>
      <c r="E39" s="1002"/>
      <c r="F39" s="1002"/>
      <c r="G39" s="242"/>
      <c r="H39" s="298"/>
      <c r="I39" s="1003" t="s">
        <v>72</v>
      </c>
      <c r="J39" s="1003"/>
      <c r="K39" s="1003"/>
      <c r="L39" s="1003"/>
    </row>
    <row r="40" spans="1:12" ht="15" customHeight="1">
      <c r="A40" s="906"/>
      <c r="B40" s="906"/>
      <c r="C40" s="906"/>
      <c r="D40" s="906"/>
      <c r="E40" s="906"/>
      <c r="F40" s="906"/>
      <c r="G40" s="242"/>
      <c r="H40" s="271"/>
      <c r="I40" s="694" t="s">
        <v>468</v>
      </c>
      <c r="J40" s="694"/>
      <c r="K40" s="694"/>
      <c r="L40" s="694"/>
    </row>
    <row r="41" spans="1:34" s="271" customFormat="1" ht="12.75">
      <c r="A41" s="299"/>
      <c r="B41" s="299"/>
      <c r="C41" s="299"/>
      <c r="D41" s="299"/>
      <c r="E41" s="299"/>
      <c r="F41" s="299"/>
      <c r="G41" s="299"/>
      <c r="H41" s="299"/>
      <c r="I41" s="299"/>
      <c r="J41" s="300"/>
      <c r="K41" s="301"/>
      <c r="L41" s="299"/>
      <c r="M41" s="628"/>
      <c r="N41" s="631"/>
      <c r="O41" s="269"/>
      <c r="P41" s="269"/>
      <c r="Q41" s="269"/>
      <c r="R41" s="269"/>
      <c r="S41" s="269"/>
      <c r="T41" s="269"/>
      <c r="U41" s="269"/>
      <c r="V41" s="269"/>
      <c r="W41" s="269"/>
      <c r="X41" s="269"/>
      <c r="Y41" s="269"/>
      <c r="Z41" s="269"/>
      <c r="AA41" s="269"/>
      <c r="AB41" s="269"/>
      <c r="AC41" s="269"/>
      <c r="AD41" s="269"/>
      <c r="AE41" s="269"/>
      <c r="AF41" s="269"/>
      <c r="AG41" s="269"/>
      <c r="AH41" s="270"/>
    </row>
    <row r="42" spans="10:33" s="270" customFormat="1" ht="12.75">
      <c r="J42" s="302"/>
      <c r="L42" s="303"/>
      <c r="M42" s="628"/>
      <c r="N42" s="631"/>
      <c r="O42" s="269"/>
      <c r="P42" s="269"/>
      <c r="Q42" s="269"/>
      <c r="R42" s="269"/>
      <c r="S42" s="269"/>
      <c r="T42" s="269"/>
      <c r="U42" s="269"/>
      <c r="V42" s="269"/>
      <c r="W42" s="269"/>
      <c r="X42" s="269"/>
      <c r="Y42" s="269"/>
      <c r="Z42" s="269"/>
      <c r="AA42" s="269"/>
      <c r="AB42" s="269"/>
      <c r="AC42" s="269"/>
      <c r="AD42" s="269"/>
      <c r="AE42" s="269"/>
      <c r="AF42" s="269"/>
      <c r="AG42" s="269"/>
    </row>
    <row r="43" spans="10:33" s="1" customFormat="1" ht="12.75">
      <c r="J43" s="3"/>
      <c r="L43" s="304"/>
      <c r="M43" s="626"/>
      <c r="N43" s="631"/>
      <c r="O43" s="231"/>
      <c r="P43" s="231"/>
      <c r="Q43" s="231"/>
      <c r="R43" s="231"/>
      <c r="S43" s="231"/>
      <c r="T43" s="231"/>
      <c r="U43" s="231"/>
      <c r="V43" s="231"/>
      <c r="W43" s="231"/>
      <c r="X43" s="231"/>
      <c r="Y43" s="231"/>
      <c r="Z43" s="231"/>
      <c r="AA43" s="231"/>
      <c r="AB43" s="231"/>
      <c r="AC43" s="231"/>
      <c r="AD43" s="231"/>
      <c r="AE43" s="231"/>
      <c r="AF43" s="231"/>
      <c r="AG43" s="231"/>
    </row>
    <row r="44" spans="10:33" s="1" customFormat="1" ht="12.75">
      <c r="J44" s="3"/>
      <c r="L44" s="304"/>
      <c r="M44" s="626"/>
      <c r="N44" s="631"/>
      <c r="O44" s="231"/>
      <c r="P44" s="231"/>
      <c r="Q44" s="231"/>
      <c r="R44" s="231"/>
      <c r="S44" s="231"/>
      <c r="T44" s="231"/>
      <c r="U44" s="231"/>
      <c r="V44" s="231"/>
      <c r="W44" s="231"/>
      <c r="X44" s="231"/>
      <c r="Y44" s="231"/>
      <c r="Z44" s="231"/>
      <c r="AA44" s="231"/>
      <c r="AB44" s="231"/>
      <c r="AC44" s="231"/>
      <c r="AD44" s="231"/>
      <c r="AE44" s="231"/>
      <c r="AF44" s="231"/>
      <c r="AG44" s="231"/>
    </row>
    <row r="45" spans="10:33" s="1" customFormat="1" ht="12.75">
      <c r="J45" s="3"/>
      <c r="L45" s="304"/>
      <c r="M45" s="626"/>
      <c r="N45" s="631"/>
      <c r="O45" s="231"/>
      <c r="P45" s="231"/>
      <c r="Q45" s="231"/>
      <c r="R45" s="231"/>
      <c r="S45" s="231"/>
      <c r="T45" s="231"/>
      <c r="U45" s="231"/>
      <c r="V45" s="231"/>
      <c r="W45" s="231"/>
      <c r="X45" s="231"/>
      <c r="Y45" s="231"/>
      <c r="Z45" s="231"/>
      <c r="AA45" s="231"/>
      <c r="AB45" s="231"/>
      <c r="AC45" s="231"/>
      <c r="AD45" s="231"/>
      <c r="AE45" s="231"/>
      <c r="AF45" s="231"/>
      <c r="AG45" s="231"/>
    </row>
    <row r="46" spans="10:33" s="1" customFormat="1" ht="12.75">
      <c r="J46" s="3"/>
      <c r="L46" s="304"/>
      <c r="M46" s="626"/>
      <c r="N46" s="631"/>
      <c r="O46" s="231"/>
      <c r="P46" s="231"/>
      <c r="Q46" s="231"/>
      <c r="R46" s="231"/>
      <c r="S46" s="231"/>
      <c r="T46" s="231"/>
      <c r="U46" s="231"/>
      <c r="V46" s="231"/>
      <c r="W46" s="231"/>
      <c r="X46" s="231"/>
      <c r="Y46" s="231"/>
      <c r="Z46" s="231"/>
      <c r="AA46" s="231"/>
      <c r="AB46" s="231"/>
      <c r="AC46" s="231"/>
      <c r="AD46" s="231"/>
      <c r="AE46" s="231"/>
      <c r="AF46" s="231"/>
      <c r="AG46" s="231"/>
    </row>
    <row r="47" spans="10:33" s="1" customFormat="1" ht="12.75">
      <c r="J47" s="3"/>
      <c r="L47" s="304"/>
      <c r="M47" s="626"/>
      <c r="N47" s="631"/>
      <c r="O47" s="231"/>
      <c r="P47" s="231"/>
      <c r="Q47" s="231"/>
      <c r="R47" s="231"/>
      <c r="S47" s="231"/>
      <c r="T47" s="231"/>
      <c r="U47" s="231"/>
      <c r="V47" s="231"/>
      <c r="W47" s="231"/>
      <c r="X47" s="231"/>
      <c r="Y47" s="231"/>
      <c r="Z47" s="231"/>
      <c r="AA47" s="231"/>
      <c r="AB47" s="231"/>
      <c r="AC47" s="231"/>
      <c r="AD47" s="231"/>
      <c r="AE47" s="231"/>
      <c r="AF47" s="231"/>
      <c r="AG47" s="231"/>
    </row>
    <row r="48" spans="10:33" s="1" customFormat="1" ht="12.75">
      <c r="J48" s="3"/>
      <c r="L48" s="304"/>
      <c r="M48" s="626"/>
      <c r="N48" s="631"/>
      <c r="O48" s="231"/>
      <c r="P48" s="231"/>
      <c r="Q48" s="231"/>
      <c r="R48" s="231"/>
      <c r="S48" s="231"/>
      <c r="T48" s="231"/>
      <c r="U48" s="231"/>
      <c r="V48" s="231"/>
      <c r="W48" s="231"/>
      <c r="X48" s="231"/>
      <c r="Y48" s="231"/>
      <c r="Z48" s="231"/>
      <c r="AA48" s="231"/>
      <c r="AB48" s="231"/>
      <c r="AC48" s="231"/>
      <c r="AD48" s="231"/>
      <c r="AE48" s="231"/>
      <c r="AF48" s="231"/>
      <c r="AG48" s="231"/>
    </row>
    <row r="49" spans="10:33" s="1" customFormat="1" ht="12.75">
      <c r="J49" s="3"/>
      <c r="L49" s="304"/>
      <c r="M49" s="626"/>
      <c r="N49" s="631"/>
      <c r="O49" s="231"/>
      <c r="P49" s="231"/>
      <c r="Q49" s="231"/>
      <c r="R49" s="231"/>
      <c r="S49" s="231"/>
      <c r="T49" s="231"/>
      <c r="U49" s="231"/>
      <c r="V49" s="231"/>
      <c r="W49" s="231"/>
      <c r="X49" s="231"/>
      <c r="Y49" s="231"/>
      <c r="Z49" s="231"/>
      <c r="AA49" s="231"/>
      <c r="AB49" s="231"/>
      <c r="AC49" s="231"/>
      <c r="AD49" s="231"/>
      <c r="AE49" s="231"/>
      <c r="AF49" s="231"/>
      <c r="AG49" s="231"/>
    </row>
    <row r="50" spans="10:33" s="1" customFormat="1" ht="12.75">
      <c r="J50" s="3"/>
      <c r="L50" s="304"/>
      <c r="M50" s="626"/>
      <c r="N50" s="631"/>
      <c r="O50" s="231"/>
      <c r="P50" s="231"/>
      <c r="Q50" s="231"/>
      <c r="R50" s="231"/>
      <c r="S50" s="231"/>
      <c r="T50" s="231"/>
      <c r="U50" s="231"/>
      <c r="V50" s="231"/>
      <c r="W50" s="231"/>
      <c r="X50" s="231"/>
      <c r="Y50" s="231"/>
      <c r="Z50" s="231"/>
      <c r="AA50" s="231"/>
      <c r="AB50" s="231"/>
      <c r="AC50" s="231"/>
      <c r="AD50" s="231"/>
      <c r="AE50" s="231"/>
      <c r="AF50" s="231"/>
      <c r="AG50" s="231"/>
    </row>
    <row r="51" spans="10:33" s="1" customFormat="1" ht="12.75">
      <c r="J51" s="3"/>
      <c r="L51" s="304"/>
      <c r="M51" s="626"/>
      <c r="N51" s="631"/>
      <c r="O51" s="231"/>
      <c r="P51" s="231"/>
      <c r="Q51" s="231"/>
      <c r="R51" s="231"/>
      <c r="S51" s="231"/>
      <c r="T51" s="231"/>
      <c r="U51" s="231"/>
      <c r="V51" s="231"/>
      <c r="W51" s="231"/>
      <c r="X51" s="231"/>
      <c r="Y51" s="231"/>
      <c r="Z51" s="231"/>
      <c r="AA51" s="231"/>
      <c r="AB51" s="231"/>
      <c r="AC51" s="231"/>
      <c r="AD51" s="231"/>
      <c r="AE51" s="231"/>
      <c r="AF51" s="231"/>
      <c r="AG51" s="231"/>
    </row>
    <row r="52" spans="10:33" s="1" customFormat="1" ht="12.75">
      <c r="J52" s="3"/>
      <c r="L52" s="304"/>
      <c r="M52" s="626"/>
      <c r="N52" s="631"/>
      <c r="O52" s="231"/>
      <c r="P52" s="231"/>
      <c r="Q52" s="231"/>
      <c r="R52" s="231"/>
      <c r="S52" s="231"/>
      <c r="T52" s="231"/>
      <c r="U52" s="231"/>
      <c r="V52" s="231"/>
      <c r="W52" s="231"/>
      <c r="X52" s="231"/>
      <c r="Y52" s="231"/>
      <c r="Z52" s="231"/>
      <c r="AA52" s="231"/>
      <c r="AB52" s="231"/>
      <c r="AC52" s="231"/>
      <c r="AD52" s="231"/>
      <c r="AE52" s="231"/>
      <c r="AF52" s="231"/>
      <c r="AG52" s="231"/>
    </row>
    <row r="53" spans="10:33" s="1" customFormat="1" ht="12.75">
      <c r="J53" s="3"/>
      <c r="L53" s="304"/>
      <c r="M53" s="626"/>
      <c r="N53" s="631"/>
      <c r="O53" s="231"/>
      <c r="P53" s="231"/>
      <c r="Q53" s="231"/>
      <c r="R53" s="231"/>
      <c r="S53" s="231"/>
      <c r="T53" s="231"/>
      <c r="U53" s="231"/>
      <c r="V53" s="231"/>
      <c r="W53" s="231"/>
      <c r="X53" s="231"/>
      <c r="Y53" s="231"/>
      <c r="Z53" s="231"/>
      <c r="AA53" s="231"/>
      <c r="AB53" s="231"/>
      <c r="AC53" s="231"/>
      <c r="AD53" s="231"/>
      <c r="AE53" s="231"/>
      <c r="AF53" s="231"/>
      <c r="AG53" s="231"/>
    </row>
    <row r="54" spans="10:33" s="1" customFormat="1" ht="12.75">
      <c r="J54" s="3"/>
      <c r="L54" s="304"/>
      <c r="M54" s="626"/>
      <c r="N54" s="631"/>
      <c r="O54" s="231"/>
      <c r="P54" s="231"/>
      <c r="Q54" s="231"/>
      <c r="R54" s="231"/>
      <c r="S54" s="231"/>
      <c r="T54" s="231"/>
      <c r="U54" s="231"/>
      <c r="V54" s="231"/>
      <c r="W54" s="231"/>
      <c r="X54" s="231"/>
      <c r="Y54" s="231"/>
      <c r="Z54" s="231"/>
      <c r="AA54" s="231"/>
      <c r="AB54" s="231"/>
      <c r="AC54" s="231"/>
      <c r="AD54" s="231"/>
      <c r="AE54" s="231"/>
      <c r="AF54" s="231"/>
      <c r="AG54" s="231"/>
    </row>
    <row r="55" spans="10:33" s="1" customFormat="1" ht="12.75">
      <c r="J55" s="3"/>
      <c r="L55" s="304"/>
      <c r="M55" s="626"/>
      <c r="N55" s="631"/>
      <c r="O55" s="231"/>
      <c r="P55" s="231"/>
      <c r="Q55" s="231"/>
      <c r="R55" s="231"/>
      <c r="S55" s="231"/>
      <c r="T55" s="231"/>
      <c r="U55" s="231"/>
      <c r="V55" s="231"/>
      <c r="W55" s="231"/>
      <c r="X55" s="231"/>
      <c r="Y55" s="231"/>
      <c r="Z55" s="231"/>
      <c r="AA55" s="231"/>
      <c r="AB55" s="231"/>
      <c r="AC55" s="231"/>
      <c r="AD55" s="231"/>
      <c r="AE55" s="231"/>
      <c r="AF55" s="231"/>
      <c r="AG55" s="231"/>
    </row>
    <row r="56" spans="10:33" s="1" customFormat="1" ht="12.75">
      <c r="J56" s="3"/>
      <c r="L56" s="304"/>
      <c r="M56" s="626"/>
      <c r="N56" s="631"/>
      <c r="O56" s="231"/>
      <c r="P56" s="231"/>
      <c r="Q56" s="231"/>
      <c r="R56" s="231"/>
      <c r="S56" s="231"/>
      <c r="T56" s="231"/>
      <c r="U56" s="231"/>
      <c r="V56" s="231"/>
      <c r="W56" s="231"/>
      <c r="X56" s="231"/>
      <c r="Y56" s="231"/>
      <c r="Z56" s="231"/>
      <c r="AA56" s="231"/>
      <c r="AB56" s="231"/>
      <c r="AC56" s="231"/>
      <c r="AD56" s="231"/>
      <c r="AE56" s="231"/>
      <c r="AF56" s="231"/>
      <c r="AG56" s="231"/>
    </row>
    <row r="57" spans="10:33" s="1" customFormat="1" ht="12.75">
      <c r="J57" s="3"/>
      <c r="L57" s="304"/>
      <c r="M57" s="626"/>
      <c r="N57" s="631"/>
      <c r="O57" s="231"/>
      <c r="P57" s="231"/>
      <c r="Q57" s="231"/>
      <c r="R57" s="231"/>
      <c r="S57" s="231"/>
      <c r="T57" s="231"/>
      <c r="U57" s="231"/>
      <c r="V57" s="231"/>
      <c r="W57" s="231"/>
      <c r="X57" s="231"/>
      <c r="Y57" s="231"/>
      <c r="Z57" s="231"/>
      <c r="AA57" s="231"/>
      <c r="AB57" s="231"/>
      <c r="AC57" s="231"/>
      <c r="AD57" s="231"/>
      <c r="AE57" s="231"/>
      <c r="AF57" s="231"/>
      <c r="AG57" s="231"/>
    </row>
    <row r="58" spans="10:33" s="1" customFormat="1" ht="12.75">
      <c r="J58" s="3"/>
      <c r="L58" s="304"/>
      <c r="M58" s="626"/>
      <c r="N58" s="631"/>
      <c r="O58" s="231"/>
      <c r="P58" s="231"/>
      <c r="Q58" s="231"/>
      <c r="R58" s="231"/>
      <c r="S58" s="231"/>
      <c r="T58" s="231"/>
      <c r="U58" s="231"/>
      <c r="V58" s="231"/>
      <c r="W58" s="231"/>
      <c r="X58" s="231"/>
      <c r="Y58" s="231"/>
      <c r="Z58" s="231"/>
      <c r="AA58" s="231"/>
      <c r="AB58" s="231"/>
      <c r="AC58" s="231"/>
      <c r="AD58" s="231"/>
      <c r="AE58" s="231"/>
      <c r="AF58" s="231"/>
      <c r="AG58" s="231"/>
    </row>
    <row r="59" spans="10:33" s="1" customFormat="1" ht="12.75">
      <c r="J59" s="3"/>
      <c r="L59" s="304"/>
      <c r="M59" s="626"/>
      <c r="N59" s="631"/>
      <c r="O59" s="231"/>
      <c r="P59" s="231"/>
      <c r="Q59" s="231"/>
      <c r="R59" s="231"/>
      <c r="S59" s="231"/>
      <c r="T59" s="231"/>
      <c r="U59" s="231"/>
      <c r="V59" s="231"/>
      <c r="W59" s="231"/>
      <c r="X59" s="231"/>
      <c r="Y59" s="231"/>
      <c r="Z59" s="231"/>
      <c r="AA59" s="231"/>
      <c r="AB59" s="231"/>
      <c r="AC59" s="231"/>
      <c r="AD59" s="231"/>
      <c r="AE59" s="231"/>
      <c r="AF59" s="231"/>
      <c r="AG59" s="231"/>
    </row>
    <row r="60" spans="10:33" s="1" customFormat="1" ht="12.75">
      <c r="J60" s="3"/>
      <c r="L60" s="304"/>
      <c r="M60" s="626"/>
      <c r="N60" s="631"/>
      <c r="O60" s="231"/>
      <c r="P60" s="231"/>
      <c r="Q60" s="231"/>
      <c r="R60" s="231"/>
      <c r="S60" s="231"/>
      <c r="T60" s="231"/>
      <c r="U60" s="231"/>
      <c r="V60" s="231"/>
      <c r="W60" s="231"/>
      <c r="X60" s="231"/>
      <c r="Y60" s="231"/>
      <c r="Z60" s="231"/>
      <c r="AA60" s="231"/>
      <c r="AB60" s="231"/>
      <c r="AC60" s="231"/>
      <c r="AD60" s="231"/>
      <c r="AE60" s="231"/>
      <c r="AF60" s="231"/>
      <c r="AG60" s="231"/>
    </row>
    <row r="61" spans="10:33" s="1" customFormat="1" ht="12.75">
      <c r="J61" s="3"/>
      <c r="L61" s="304"/>
      <c r="M61" s="626"/>
      <c r="N61" s="631"/>
      <c r="O61" s="231"/>
      <c r="P61" s="231"/>
      <c r="Q61" s="231"/>
      <c r="R61" s="231"/>
      <c r="S61" s="231"/>
      <c r="T61" s="231"/>
      <c r="U61" s="231"/>
      <c r="V61" s="231"/>
      <c r="W61" s="231"/>
      <c r="X61" s="231"/>
      <c r="Y61" s="231"/>
      <c r="Z61" s="231"/>
      <c r="AA61" s="231"/>
      <c r="AB61" s="231"/>
      <c r="AC61" s="231"/>
      <c r="AD61" s="231"/>
      <c r="AE61" s="231"/>
      <c r="AF61" s="231"/>
      <c r="AG61" s="231"/>
    </row>
    <row r="62" spans="10:33" s="1" customFormat="1" ht="12.75">
      <c r="J62" s="3"/>
      <c r="L62" s="304"/>
      <c r="M62" s="626"/>
      <c r="N62" s="631"/>
      <c r="O62" s="231"/>
      <c r="P62" s="231"/>
      <c r="Q62" s="231"/>
      <c r="R62" s="231"/>
      <c r="S62" s="231"/>
      <c r="T62" s="231"/>
      <c r="U62" s="231"/>
      <c r="V62" s="231"/>
      <c r="W62" s="231"/>
      <c r="X62" s="231"/>
      <c r="Y62" s="231"/>
      <c r="Z62" s="231"/>
      <c r="AA62" s="231"/>
      <c r="AB62" s="231"/>
      <c r="AC62" s="231"/>
      <c r="AD62" s="231"/>
      <c r="AE62" s="231"/>
      <c r="AF62" s="231"/>
      <c r="AG62" s="231"/>
    </row>
    <row r="63" spans="10:33" s="1" customFormat="1" ht="12.75">
      <c r="J63" s="3"/>
      <c r="L63" s="304"/>
      <c r="M63" s="626"/>
      <c r="N63" s="631"/>
      <c r="O63" s="231"/>
      <c r="P63" s="231"/>
      <c r="Q63" s="231"/>
      <c r="R63" s="231"/>
      <c r="S63" s="231"/>
      <c r="T63" s="231"/>
      <c r="U63" s="231"/>
      <c r="V63" s="231"/>
      <c r="W63" s="231"/>
      <c r="X63" s="231"/>
      <c r="Y63" s="231"/>
      <c r="Z63" s="231"/>
      <c r="AA63" s="231"/>
      <c r="AB63" s="231"/>
      <c r="AC63" s="231"/>
      <c r="AD63" s="231"/>
      <c r="AE63" s="231"/>
      <c r="AF63" s="231"/>
      <c r="AG63" s="231"/>
    </row>
    <row r="64" spans="10:33" s="1" customFormat="1" ht="12.75">
      <c r="J64" s="3"/>
      <c r="L64" s="304"/>
      <c r="M64" s="626"/>
      <c r="N64" s="631"/>
      <c r="O64" s="231"/>
      <c r="P64" s="231"/>
      <c r="Q64" s="231"/>
      <c r="R64" s="231"/>
      <c r="S64" s="231"/>
      <c r="T64" s="231"/>
      <c r="U64" s="231"/>
      <c r="V64" s="231"/>
      <c r="W64" s="231"/>
      <c r="X64" s="231"/>
      <c r="Y64" s="231"/>
      <c r="Z64" s="231"/>
      <c r="AA64" s="231"/>
      <c r="AB64" s="231"/>
      <c r="AC64" s="231"/>
      <c r="AD64" s="231"/>
      <c r="AE64" s="231"/>
      <c r="AF64" s="231"/>
      <c r="AG64" s="231"/>
    </row>
    <row r="65" spans="10:33" s="1" customFormat="1" ht="12.75">
      <c r="J65" s="3"/>
      <c r="L65" s="304"/>
      <c r="M65" s="626"/>
      <c r="N65" s="631"/>
      <c r="O65" s="231"/>
      <c r="P65" s="231"/>
      <c r="Q65" s="231"/>
      <c r="R65" s="231"/>
      <c r="S65" s="231"/>
      <c r="T65" s="231"/>
      <c r="U65" s="231"/>
      <c r="V65" s="231"/>
      <c r="W65" s="231"/>
      <c r="X65" s="231"/>
      <c r="Y65" s="231"/>
      <c r="Z65" s="231"/>
      <c r="AA65" s="231"/>
      <c r="AB65" s="231"/>
      <c r="AC65" s="231"/>
      <c r="AD65" s="231"/>
      <c r="AE65" s="231"/>
      <c r="AF65" s="231"/>
      <c r="AG65" s="231"/>
    </row>
    <row r="66" spans="10:33" s="1" customFormat="1" ht="12.75">
      <c r="J66" s="3"/>
      <c r="L66" s="304"/>
      <c r="M66" s="626"/>
      <c r="N66" s="631"/>
      <c r="O66" s="231"/>
      <c r="P66" s="231"/>
      <c r="Q66" s="231"/>
      <c r="R66" s="231"/>
      <c r="S66" s="231"/>
      <c r="T66" s="231"/>
      <c r="U66" s="231"/>
      <c r="V66" s="231"/>
      <c r="W66" s="231"/>
      <c r="X66" s="231"/>
      <c r="Y66" s="231"/>
      <c r="Z66" s="231"/>
      <c r="AA66" s="231"/>
      <c r="AB66" s="231"/>
      <c r="AC66" s="231"/>
      <c r="AD66" s="231"/>
      <c r="AE66" s="231"/>
      <c r="AF66" s="231"/>
      <c r="AG66" s="231"/>
    </row>
    <row r="67" spans="10:33" s="1" customFormat="1" ht="12.75">
      <c r="J67" s="3"/>
      <c r="L67" s="304"/>
      <c r="M67" s="626"/>
      <c r="N67" s="631"/>
      <c r="O67" s="231"/>
      <c r="P67" s="231"/>
      <c r="Q67" s="231"/>
      <c r="R67" s="231"/>
      <c r="S67" s="231"/>
      <c r="T67" s="231"/>
      <c r="U67" s="231"/>
      <c r="V67" s="231"/>
      <c r="W67" s="231"/>
      <c r="X67" s="231"/>
      <c r="Y67" s="231"/>
      <c r="Z67" s="231"/>
      <c r="AA67" s="231"/>
      <c r="AB67" s="231"/>
      <c r="AC67" s="231"/>
      <c r="AD67" s="231"/>
      <c r="AE67" s="231"/>
      <c r="AF67" s="231"/>
      <c r="AG67" s="231"/>
    </row>
    <row r="68" spans="10:33" s="1" customFormat="1" ht="12.75">
      <c r="J68" s="3"/>
      <c r="L68" s="304"/>
      <c r="M68" s="626"/>
      <c r="N68" s="631"/>
      <c r="O68" s="231"/>
      <c r="P68" s="231"/>
      <c r="Q68" s="231"/>
      <c r="R68" s="231"/>
      <c r="S68" s="231"/>
      <c r="T68" s="231"/>
      <c r="U68" s="231"/>
      <c r="V68" s="231"/>
      <c r="W68" s="231"/>
      <c r="X68" s="231"/>
      <c r="Y68" s="231"/>
      <c r="Z68" s="231"/>
      <c r="AA68" s="231"/>
      <c r="AB68" s="231"/>
      <c r="AC68" s="231"/>
      <c r="AD68" s="231"/>
      <c r="AE68" s="231"/>
      <c r="AF68" s="231"/>
      <c r="AG68" s="231"/>
    </row>
    <row r="69" spans="10:33" s="1" customFormat="1" ht="12.75">
      <c r="J69" s="3"/>
      <c r="L69" s="304"/>
      <c r="M69" s="626"/>
      <c r="N69" s="631"/>
      <c r="O69" s="231"/>
      <c r="P69" s="231"/>
      <c r="Q69" s="231"/>
      <c r="R69" s="231"/>
      <c r="S69" s="231"/>
      <c r="T69" s="231"/>
      <c r="U69" s="231"/>
      <c r="V69" s="231"/>
      <c r="W69" s="231"/>
      <c r="X69" s="231"/>
      <c r="Y69" s="231"/>
      <c r="Z69" s="231"/>
      <c r="AA69" s="231"/>
      <c r="AB69" s="231"/>
      <c r="AC69" s="231"/>
      <c r="AD69" s="231"/>
      <c r="AE69" s="231"/>
      <c r="AF69" s="231"/>
      <c r="AG69" s="231"/>
    </row>
    <row r="70" spans="10:33" s="1" customFormat="1" ht="12.75">
      <c r="J70" s="3"/>
      <c r="L70" s="304"/>
      <c r="M70" s="626"/>
      <c r="N70" s="631"/>
      <c r="O70" s="231"/>
      <c r="P70" s="231"/>
      <c r="Q70" s="231"/>
      <c r="R70" s="231"/>
      <c r="S70" s="231"/>
      <c r="T70" s="231"/>
      <c r="U70" s="231"/>
      <c r="V70" s="231"/>
      <c r="W70" s="231"/>
      <c r="X70" s="231"/>
      <c r="Y70" s="231"/>
      <c r="Z70" s="231"/>
      <c r="AA70" s="231"/>
      <c r="AB70" s="231"/>
      <c r="AC70" s="231"/>
      <c r="AD70" s="231"/>
      <c r="AE70" s="231"/>
      <c r="AF70" s="231"/>
      <c r="AG70" s="231"/>
    </row>
    <row r="71" spans="10:33" s="1" customFormat="1" ht="12.75">
      <c r="J71" s="3"/>
      <c r="L71" s="304"/>
      <c r="M71" s="626"/>
      <c r="N71" s="631"/>
      <c r="O71" s="231"/>
      <c r="P71" s="231"/>
      <c r="Q71" s="231"/>
      <c r="R71" s="231"/>
      <c r="S71" s="231"/>
      <c r="T71" s="231"/>
      <c r="U71" s="231"/>
      <c r="V71" s="231"/>
      <c r="W71" s="231"/>
      <c r="X71" s="231"/>
      <c r="Y71" s="231"/>
      <c r="Z71" s="231"/>
      <c r="AA71" s="231"/>
      <c r="AB71" s="231"/>
      <c r="AC71" s="231"/>
      <c r="AD71" s="231"/>
      <c r="AE71" s="231"/>
      <c r="AF71" s="231"/>
      <c r="AG71" s="231"/>
    </row>
    <row r="72" spans="10:33" s="1" customFormat="1" ht="12.75">
      <c r="J72" s="3"/>
      <c r="L72" s="304"/>
      <c r="M72" s="626"/>
      <c r="N72" s="631"/>
      <c r="O72" s="231"/>
      <c r="P72" s="231"/>
      <c r="Q72" s="231"/>
      <c r="R72" s="231"/>
      <c r="S72" s="231"/>
      <c r="T72" s="231"/>
      <c r="U72" s="231"/>
      <c r="V72" s="231"/>
      <c r="W72" s="231"/>
      <c r="X72" s="231"/>
      <c r="Y72" s="231"/>
      <c r="Z72" s="231"/>
      <c r="AA72" s="231"/>
      <c r="AB72" s="231"/>
      <c r="AC72" s="231"/>
      <c r="AD72" s="231"/>
      <c r="AE72" s="231"/>
      <c r="AF72" s="231"/>
      <c r="AG72" s="231"/>
    </row>
    <row r="73" spans="10:33" s="1" customFormat="1" ht="12.75">
      <c r="J73" s="3"/>
      <c r="L73" s="304"/>
      <c r="M73" s="626"/>
      <c r="N73" s="631"/>
      <c r="O73" s="231"/>
      <c r="P73" s="231"/>
      <c r="Q73" s="231"/>
      <c r="R73" s="231"/>
      <c r="S73" s="231"/>
      <c r="T73" s="231"/>
      <c r="U73" s="231"/>
      <c r="V73" s="231"/>
      <c r="W73" s="231"/>
      <c r="X73" s="231"/>
      <c r="Y73" s="231"/>
      <c r="Z73" s="231"/>
      <c r="AA73" s="231"/>
      <c r="AB73" s="231"/>
      <c r="AC73" s="231"/>
      <c r="AD73" s="231"/>
      <c r="AE73" s="231"/>
      <c r="AF73" s="231"/>
      <c r="AG73" s="231"/>
    </row>
    <row r="74" spans="10:33" s="1" customFormat="1" ht="12.75">
      <c r="J74" s="3"/>
      <c r="L74" s="304"/>
      <c r="M74" s="626"/>
      <c r="N74" s="631"/>
      <c r="O74" s="231"/>
      <c r="P74" s="231"/>
      <c r="Q74" s="231"/>
      <c r="R74" s="231"/>
      <c r="S74" s="231"/>
      <c r="T74" s="231"/>
      <c r="U74" s="231"/>
      <c r="V74" s="231"/>
      <c r="W74" s="231"/>
      <c r="X74" s="231"/>
      <c r="Y74" s="231"/>
      <c r="Z74" s="231"/>
      <c r="AA74" s="231"/>
      <c r="AB74" s="231"/>
      <c r="AC74" s="231"/>
      <c r="AD74" s="231"/>
      <c r="AE74" s="231"/>
      <c r="AF74" s="231"/>
      <c r="AG74" s="231"/>
    </row>
    <row r="75" spans="10:33" s="1" customFormat="1" ht="12.75">
      <c r="J75" s="3"/>
      <c r="L75" s="304"/>
      <c r="M75" s="626"/>
      <c r="N75" s="631"/>
      <c r="O75" s="231"/>
      <c r="P75" s="231"/>
      <c r="Q75" s="231"/>
      <c r="R75" s="231"/>
      <c r="S75" s="231"/>
      <c r="T75" s="231"/>
      <c r="U75" s="231"/>
      <c r="V75" s="231"/>
      <c r="W75" s="231"/>
      <c r="X75" s="231"/>
      <c r="Y75" s="231"/>
      <c r="Z75" s="231"/>
      <c r="AA75" s="231"/>
      <c r="AB75" s="231"/>
      <c r="AC75" s="231"/>
      <c r="AD75" s="231"/>
      <c r="AE75" s="231"/>
      <c r="AF75" s="231"/>
      <c r="AG75" s="231"/>
    </row>
    <row r="76" spans="10:33" s="1" customFormat="1" ht="12.75">
      <c r="J76" s="3"/>
      <c r="L76" s="304"/>
      <c r="M76" s="626"/>
      <c r="N76" s="631"/>
      <c r="O76" s="231"/>
      <c r="P76" s="231"/>
      <c r="Q76" s="231"/>
      <c r="R76" s="231"/>
      <c r="S76" s="231"/>
      <c r="T76" s="231"/>
      <c r="U76" s="231"/>
      <c r="V76" s="231"/>
      <c r="W76" s="231"/>
      <c r="X76" s="231"/>
      <c r="Y76" s="231"/>
      <c r="Z76" s="231"/>
      <c r="AA76" s="231"/>
      <c r="AB76" s="231"/>
      <c r="AC76" s="231"/>
      <c r="AD76" s="231"/>
      <c r="AE76" s="231"/>
      <c r="AF76" s="231"/>
      <c r="AG76" s="231"/>
    </row>
    <row r="77" spans="10:33" s="1" customFormat="1" ht="12.75">
      <c r="J77" s="3"/>
      <c r="L77" s="304"/>
      <c r="M77" s="626"/>
      <c r="N77" s="631"/>
      <c r="O77" s="231"/>
      <c r="P77" s="231"/>
      <c r="Q77" s="231"/>
      <c r="R77" s="231"/>
      <c r="S77" s="231"/>
      <c r="T77" s="231"/>
      <c r="U77" s="231"/>
      <c r="V77" s="231"/>
      <c r="W77" s="231"/>
      <c r="X77" s="231"/>
      <c r="Y77" s="231"/>
      <c r="Z77" s="231"/>
      <c r="AA77" s="231"/>
      <c r="AB77" s="231"/>
      <c r="AC77" s="231"/>
      <c r="AD77" s="231"/>
      <c r="AE77" s="231"/>
      <c r="AF77" s="231"/>
      <c r="AG77" s="231"/>
    </row>
    <row r="78" spans="10:33" s="1" customFormat="1" ht="12.75">
      <c r="J78" s="3"/>
      <c r="L78" s="304"/>
      <c r="M78" s="626"/>
      <c r="N78" s="631"/>
      <c r="O78" s="231"/>
      <c r="P78" s="231"/>
      <c r="Q78" s="231"/>
      <c r="R78" s="231"/>
      <c r="S78" s="231"/>
      <c r="T78" s="231"/>
      <c r="U78" s="231"/>
      <c r="V78" s="231"/>
      <c r="W78" s="231"/>
      <c r="X78" s="231"/>
      <c r="Y78" s="231"/>
      <c r="Z78" s="231"/>
      <c r="AA78" s="231"/>
      <c r="AB78" s="231"/>
      <c r="AC78" s="231"/>
      <c r="AD78" s="231"/>
      <c r="AE78" s="231"/>
      <c r="AF78" s="231"/>
      <c r="AG78" s="231"/>
    </row>
    <row r="79" spans="10:33" s="1" customFormat="1" ht="12.75">
      <c r="J79" s="3"/>
      <c r="L79" s="304"/>
      <c r="M79" s="626"/>
      <c r="N79" s="631"/>
      <c r="O79" s="231"/>
      <c r="P79" s="231"/>
      <c r="Q79" s="231"/>
      <c r="R79" s="231"/>
      <c r="S79" s="231"/>
      <c r="T79" s="231"/>
      <c r="U79" s="231"/>
      <c r="V79" s="231"/>
      <c r="W79" s="231"/>
      <c r="X79" s="231"/>
      <c r="Y79" s="231"/>
      <c r="Z79" s="231"/>
      <c r="AA79" s="231"/>
      <c r="AB79" s="231"/>
      <c r="AC79" s="231"/>
      <c r="AD79" s="231"/>
      <c r="AE79" s="231"/>
      <c r="AF79" s="231"/>
      <c r="AG79" s="231"/>
    </row>
    <row r="80" spans="10:33" s="1" customFormat="1" ht="12.75">
      <c r="J80" s="3"/>
      <c r="L80" s="304"/>
      <c r="M80" s="626"/>
      <c r="N80" s="631"/>
      <c r="O80" s="231"/>
      <c r="P80" s="231"/>
      <c r="Q80" s="231"/>
      <c r="R80" s="231"/>
      <c r="S80" s="231"/>
      <c r="T80" s="231"/>
      <c r="U80" s="231"/>
      <c r="V80" s="231"/>
      <c r="W80" s="231"/>
      <c r="X80" s="231"/>
      <c r="Y80" s="231"/>
      <c r="Z80" s="231"/>
      <c r="AA80" s="231"/>
      <c r="AB80" s="231"/>
      <c r="AC80" s="231"/>
      <c r="AD80" s="231"/>
      <c r="AE80" s="231"/>
      <c r="AF80" s="231"/>
      <c r="AG80" s="231"/>
    </row>
    <row r="81" spans="10:33" s="1" customFormat="1" ht="12.75">
      <c r="J81" s="3"/>
      <c r="L81" s="304"/>
      <c r="M81" s="626"/>
      <c r="N81" s="631"/>
      <c r="O81" s="231"/>
      <c r="P81" s="231"/>
      <c r="Q81" s="231"/>
      <c r="R81" s="231"/>
      <c r="S81" s="231"/>
      <c r="T81" s="231"/>
      <c r="U81" s="231"/>
      <c r="V81" s="231"/>
      <c r="W81" s="231"/>
      <c r="X81" s="231"/>
      <c r="Y81" s="231"/>
      <c r="Z81" s="231"/>
      <c r="AA81" s="231"/>
      <c r="AB81" s="231"/>
      <c r="AC81" s="231"/>
      <c r="AD81" s="231"/>
      <c r="AE81" s="231"/>
      <c r="AF81" s="231"/>
      <c r="AG81" s="231"/>
    </row>
    <row r="82" spans="10:33" s="1" customFormat="1" ht="12.75">
      <c r="J82" s="3"/>
      <c r="L82" s="304"/>
      <c r="M82" s="626"/>
      <c r="N82" s="631"/>
      <c r="O82" s="231"/>
      <c r="P82" s="231"/>
      <c r="Q82" s="231"/>
      <c r="R82" s="231"/>
      <c r="S82" s="231"/>
      <c r="T82" s="231"/>
      <c r="U82" s="231"/>
      <c r="V82" s="231"/>
      <c r="W82" s="231"/>
      <c r="X82" s="231"/>
      <c r="Y82" s="231"/>
      <c r="Z82" s="231"/>
      <c r="AA82" s="231"/>
      <c r="AB82" s="231"/>
      <c r="AC82" s="231"/>
      <c r="AD82" s="231"/>
      <c r="AE82" s="231"/>
      <c r="AF82" s="231"/>
      <c r="AG82" s="231"/>
    </row>
    <row r="83" spans="10:33" s="1" customFormat="1" ht="12.75">
      <c r="J83" s="3"/>
      <c r="L83" s="304"/>
      <c r="M83" s="626"/>
      <c r="N83" s="631"/>
      <c r="O83" s="231"/>
      <c r="P83" s="231"/>
      <c r="Q83" s="231"/>
      <c r="R83" s="231"/>
      <c r="S83" s="231"/>
      <c r="T83" s="231"/>
      <c r="U83" s="231"/>
      <c r="V83" s="231"/>
      <c r="W83" s="231"/>
      <c r="X83" s="231"/>
      <c r="Y83" s="231"/>
      <c r="Z83" s="231"/>
      <c r="AA83" s="231"/>
      <c r="AB83" s="231"/>
      <c r="AC83" s="231"/>
      <c r="AD83" s="231"/>
      <c r="AE83" s="231"/>
      <c r="AF83" s="231"/>
      <c r="AG83" s="231"/>
    </row>
    <row r="84" spans="10:33" s="1" customFormat="1" ht="12.75">
      <c r="J84" s="3"/>
      <c r="L84" s="304"/>
      <c r="M84" s="626"/>
      <c r="N84" s="631"/>
      <c r="O84" s="231"/>
      <c r="P84" s="231"/>
      <c r="Q84" s="231"/>
      <c r="R84" s="231"/>
      <c r="S84" s="231"/>
      <c r="T84" s="231"/>
      <c r="U84" s="231"/>
      <c r="V84" s="231"/>
      <c r="W84" s="231"/>
      <c r="X84" s="231"/>
      <c r="Y84" s="231"/>
      <c r="Z84" s="231"/>
      <c r="AA84" s="231"/>
      <c r="AB84" s="231"/>
      <c r="AC84" s="231"/>
      <c r="AD84" s="231"/>
      <c r="AE84" s="231"/>
      <c r="AF84" s="231"/>
      <c r="AG84" s="231"/>
    </row>
    <row r="85" spans="10:33" s="1" customFormat="1" ht="12.75">
      <c r="J85" s="3"/>
      <c r="L85" s="304"/>
      <c r="M85" s="626"/>
      <c r="N85" s="631"/>
      <c r="O85" s="231"/>
      <c r="P85" s="231"/>
      <c r="Q85" s="231"/>
      <c r="R85" s="231"/>
      <c r="S85" s="231"/>
      <c r="T85" s="231"/>
      <c r="U85" s="231"/>
      <c r="V85" s="231"/>
      <c r="W85" s="231"/>
      <c r="X85" s="231"/>
      <c r="Y85" s="231"/>
      <c r="Z85" s="231"/>
      <c r="AA85" s="231"/>
      <c r="AB85" s="231"/>
      <c r="AC85" s="231"/>
      <c r="AD85" s="231"/>
      <c r="AE85" s="231"/>
      <c r="AF85" s="231"/>
      <c r="AG85" s="231"/>
    </row>
    <row r="86" spans="10:33" s="1" customFormat="1" ht="12.75">
      <c r="J86" s="3"/>
      <c r="L86" s="304"/>
      <c r="M86" s="626"/>
      <c r="N86" s="631"/>
      <c r="O86" s="231"/>
      <c r="P86" s="231"/>
      <c r="Q86" s="231"/>
      <c r="R86" s="231"/>
      <c r="S86" s="231"/>
      <c r="T86" s="231"/>
      <c r="U86" s="231"/>
      <c r="V86" s="231"/>
      <c r="W86" s="231"/>
      <c r="X86" s="231"/>
      <c r="Y86" s="231"/>
      <c r="Z86" s="231"/>
      <c r="AA86" s="231"/>
      <c r="AB86" s="231"/>
      <c r="AC86" s="231"/>
      <c r="AD86" s="231"/>
      <c r="AE86" s="231"/>
      <c r="AF86" s="231"/>
      <c r="AG86" s="231"/>
    </row>
    <row r="87" spans="10:33" s="1" customFormat="1" ht="12.75">
      <c r="J87" s="3"/>
      <c r="L87" s="304"/>
      <c r="M87" s="626"/>
      <c r="N87" s="631"/>
      <c r="O87" s="231"/>
      <c r="P87" s="231"/>
      <c r="Q87" s="231"/>
      <c r="R87" s="231"/>
      <c r="S87" s="231"/>
      <c r="T87" s="231"/>
      <c r="U87" s="231"/>
      <c r="V87" s="231"/>
      <c r="W87" s="231"/>
      <c r="X87" s="231"/>
      <c r="Y87" s="231"/>
      <c r="Z87" s="231"/>
      <c r="AA87" s="231"/>
      <c r="AB87" s="231"/>
      <c r="AC87" s="231"/>
      <c r="AD87" s="231"/>
      <c r="AE87" s="231"/>
      <c r="AF87" s="231"/>
      <c r="AG87" s="231"/>
    </row>
    <row r="88" spans="10:33" s="1" customFormat="1" ht="12.75">
      <c r="J88" s="3"/>
      <c r="L88" s="304"/>
      <c r="M88" s="626"/>
      <c r="N88" s="631"/>
      <c r="O88" s="231"/>
      <c r="P88" s="231"/>
      <c r="Q88" s="231"/>
      <c r="R88" s="231"/>
      <c r="S88" s="231"/>
      <c r="T88" s="231"/>
      <c r="U88" s="231"/>
      <c r="V88" s="231"/>
      <c r="W88" s="231"/>
      <c r="X88" s="231"/>
      <c r="Y88" s="231"/>
      <c r="Z88" s="231"/>
      <c r="AA88" s="231"/>
      <c r="AB88" s="231"/>
      <c r="AC88" s="231"/>
      <c r="AD88" s="231"/>
      <c r="AE88" s="231"/>
      <c r="AF88" s="231"/>
      <c r="AG88" s="231"/>
    </row>
    <row r="89" spans="10:33" s="1" customFormat="1" ht="12.75">
      <c r="J89" s="3"/>
      <c r="L89" s="304"/>
      <c r="M89" s="626"/>
      <c r="N89" s="631"/>
      <c r="O89" s="231"/>
      <c r="P89" s="231"/>
      <c r="Q89" s="231"/>
      <c r="R89" s="231"/>
      <c r="S89" s="231"/>
      <c r="T89" s="231"/>
      <c r="U89" s="231"/>
      <c r="V89" s="231"/>
      <c r="W89" s="231"/>
      <c r="X89" s="231"/>
      <c r="Y89" s="231"/>
      <c r="Z89" s="231"/>
      <c r="AA89" s="231"/>
      <c r="AB89" s="231"/>
      <c r="AC89" s="231"/>
      <c r="AD89" s="231"/>
      <c r="AE89" s="231"/>
      <c r="AF89" s="231"/>
      <c r="AG89" s="231"/>
    </row>
    <row r="90" spans="10:33" s="1" customFormat="1" ht="12.75">
      <c r="J90" s="3"/>
      <c r="L90" s="304"/>
      <c r="M90" s="626"/>
      <c r="N90" s="631"/>
      <c r="O90" s="231"/>
      <c r="P90" s="231"/>
      <c r="Q90" s="231"/>
      <c r="R90" s="231"/>
      <c r="S90" s="231"/>
      <c r="T90" s="231"/>
      <c r="U90" s="231"/>
      <c r="V90" s="231"/>
      <c r="W90" s="231"/>
      <c r="X90" s="231"/>
      <c r="Y90" s="231"/>
      <c r="Z90" s="231"/>
      <c r="AA90" s="231"/>
      <c r="AB90" s="231"/>
      <c r="AC90" s="231"/>
      <c r="AD90" s="231"/>
      <c r="AE90" s="231"/>
      <c r="AF90" s="231"/>
      <c r="AG90" s="231"/>
    </row>
    <row r="91" spans="10:33" s="1" customFormat="1" ht="12.75">
      <c r="J91" s="3"/>
      <c r="L91" s="304"/>
      <c r="M91" s="626"/>
      <c r="N91" s="631"/>
      <c r="O91" s="231"/>
      <c r="P91" s="231"/>
      <c r="Q91" s="231"/>
      <c r="R91" s="231"/>
      <c r="S91" s="231"/>
      <c r="T91" s="231"/>
      <c r="U91" s="231"/>
      <c r="V91" s="231"/>
      <c r="W91" s="231"/>
      <c r="X91" s="231"/>
      <c r="Y91" s="231"/>
      <c r="Z91" s="231"/>
      <c r="AA91" s="231"/>
      <c r="AB91" s="231"/>
      <c r="AC91" s="231"/>
      <c r="AD91" s="231"/>
      <c r="AE91" s="231"/>
      <c r="AF91" s="231"/>
      <c r="AG91" s="231"/>
    </row>
    <row r="92" spans="10:33" s="1" customFormat="1" ht="12.75">
      <c r="J92" s="3"/>
      <c r="L92" s="304"/>
      <c r="M92" s="626"/>
      <c r="N92" s="631"/>
      <c r="O92" s="231"/>
      <c r="P92" s="231"/>
      <c r="Q92" s="231"/>
      <c r="R92" s="231"/>
      <c r="S92" s="231"/>
      <c r="T92" s="231"/>
      <c r="U92" s="231"/>
      <c r="V92" s="231"/>
      <c r="W92" s="231"/>
      <c r="X92" s="231"/>
      <c r="Y92" s="231"/>
      <c r="Z92" s="231"/>
      <c r="AA92" s="231"/>
      <c r="AB92" s="231"/>
      <c r="AC92" s="231"/>
      <c r="AD92" s="231"/>
      <c r="AE92" s="231"/>
      <c r="AF92" s="231"/>
      <c r="AG92" s="231"/>
    </row>
    <row r="93" spans="10:33" s="1" customFormat="1" ht="12.75">
      <c r="J93" s="3"/>
      <c r="L93" s="304"/>
      <c r="M93" s="626"/>
      <c r="N93" s="631"/>
      <c r="O93" s="231"/>
      <c r="P93" s="231"/>
      <c r="Q93" s="231"/>
      <c r="R93" s="231"/>
      <c r="S93" s="231"/>
      <c r="T93" s="231"/>
      <c r="U93" s="231"/>
      <c r="V93" s="231"/>
      <c r="W93" s="231"/>
      <c r="X93" s="231"/>
      <c r="Y93" s="231"/>
      <c r="Z93" s="231"/>
      <c r="AA93" s="231"/>
      <c r="AB93" s="231"/>
      <c r="AC93" s="231"/>
      <c r="AD93" s="231"/>
      <c r="AE93" s="231"/>
      <c r="AF93" s="231"/>
      <c r="AG93" s="231"/>
    </row>
    <row r="94" spans="10:33" s="1" customFormat="1" ht="12.75">
      <c r="J94" s="3"/>
      <c r="L94" s="304"/>
      <c r="M94" s="626"/>
      <c r="N94" s="631"/>
      <c r="O94" s="231"/>
      <c r="P94" s="231"/>
      <c r="Q94" s="231"/>
      <c r="R94" s="231"/>
      <c r="S94" s="231"/>
      <c r="T94" s="231"/>
      <c r="U94" s="231"/>
      <c r="V94" s="231"/>
      <c r="W94" s="231"/>
      <c r="X94" s="231"/>
      <c r="Y94" s="231"/>
      <c r="Z94" s="231"/>
      <c r="AA94" s="231"/>
      <c r="AB94" s="231"/>
      <c r="AC94" s="231"/>
      <c r="AD94" s="231"/>
      <c r="AE94" s="231"/>
      <c r="AF94" s="231"/>
      <c r="AG94" s="231"/>
    </row>
    <row r="95" spans="10:33" s="1" customFormat="1" ht="12.75">
      <c r="J95" s="3"/>
      <c r="L95" s="304"/>
      <c r="M95" s="626"/>
      <c r="N95" s="631"/>
      <c r="O95" s="231"/>
      <c r="P95" s="231"/>
      <c r="Q95" s="231"/>
      <c r="R95" s="231"/>
      <c r="S95" s="231"/>
      <c r="T95" s="231"/>
      <c r="U95" s="231"/>
      <c r="V95" s="231"/>
      <c r="W95" s="231"/>
      <c r="X95" s="231"/>
      <c r="Y95" s="231"/>
      <c r="Z95" s="231"/>
      <c r="AA95" s="231"/>
      <c r="AB95" s="231"/>
      <c r="AC95" s="231"/>
      <c r="AD95" s="231"/>
      <c r="AE95" s="231"/>
      <c r="AF95" s="231"/>
      <c r="AG95" s="231"/>
    </row>
    <row r="96" spans="10:33" s="1" customFormat="1" ht="12.75">
      <c r="J96" s="3"/>
      <c r="L96" s="304"/>
      <c r="M96" s="626"/>
      <c r="N96" s="631"/>
      <c r="O96" s="231"/>
      <c r="P96" s="231"/>
      <c r="Q96" s="231"/>
      <c r="R96" s="231"/>
      <c r="S96" s="231"/>
      <c r="T96" s="231"/>
      <c r="U96" s="231"/>
      <c r="V96" s="231"/>
      <c r="W96" s="231"/>
      <c r="X96" s="231"/>
      <c r="Y96" s="231"/>
      <c r="Z96" s="231"/>
      <c r="AA96" s="231"/>
      <c r="AB96" s="231"/>
      <c r="AC96" s="231"/>
      <c r="AD96" s="231"/>
      <c r="AE96" s="231"/>
      <c r="AF96" s="231"/>
      <c r="AG96" s="231"/>
    </row>
  </sheetData>
  <sheetProtection password="CC01" sheet="1" objects="1" scenarios="1" insertRows="0" deleteRows="0" selectLockedCells="1"/>
  <mergeCells count="53">
    <mergeCell ref="A38:F38"/>
    <mergeCell ref="H38:L38"/>
    <mergeCell ref="A39:F39"/>
    <mergeCell ref="I39:L39"/>
    <mergeCell ref="A40:F40"/>
    <mergeCell ref="I40:L40"/>
    <mergeCell ref="A30:L30"/>
    <mergeCell ref="A32:K32"/>
    <mergeCell ref="A36:F36"/>
    <mergeCell ref="H36:L36"/>
    <mergeCell ref="A37:F37"/>
    <mergeCell ref="H37:L37"/>
    <mergeCell ref="C31:L31"/>
    <mergeCell ref="C33:L33"/>
    <mergeCell ref="A34:G34"/>
    <mergeCell ref="H34:K34"/>
    <mergeCell ref="A29:G29"/>
    <mergeCell ref="H29:K29"/>
    <mergeCell ref="G16:L16"/>
    <mergeCell ref="F16:F17"/>
    <mergeCell ref="A16:A17"/>
    <mergeCell ref="B19:C19"/>
    <mergeCell ref="B20:C20"/>
    <mergeCell ref="B21:C21"/>
    <mergeCell ref="D16:D17"/>
    <mergeCell ref="E16:E17"/>
    <mergeCell ref="B16:C17"/>
    <mergeCell ref="B22:C22"/>
    <mergeCell ref="B23:C23"/>
    <mergeCell ref="B24:C24"/>
    <mergeCell ref="B25:C25"/>
    <mergeCell ref="B26:C26"/>
    <mergeCell ref="B27:C27"/>
    <mergeCell ref="A2:E2"/>
    <mergeCell ref="A15:G15"/>
    <mergeCell ref="H15:L15"/>
    <mergeCell ref="N16:N17"/>
    <mergeCell ref="B18:C18"/>
    <mergeCell ref="A10:D10"/>
    <mergeCell ref="B11:D11"/>
    <mergeCell ref="G11:J11"/>
    <mergeCell ref="A14:L14"/>
    <mergeCell ref="A5:D5"/>
    <mergeCell ref="G5:J7"/>
    <mergeCell ref="A7:D7"/>
    <mergeCell ref="A9:D9"/>
    <mergeCell ref="E9:F9"/>
    <mergeCell ref="G9:J9"/>
    <mergeCell ref="A1:F1"/>
    <mergeCell ref="H1:L2"/>
    <mergeCell ref="A3:D3"/>
    <mergeCell ref="I3:J3"/>
    <mergeCell ref="K3:L3"/>
  </mergeCells>
  <conditionalFormatting sqref="L7 L9">
    <cfRule type="cellIs" priority="3" dxfId="47" operator="equal" stopIfTrue="1">
      <formula>0</formula>
    </cfRule>
  </conditionalFormatting>
  <conditionalFormatting sqref="L5">
    <cfRule type="cellIs" priority="1" dxfId="47" operator="equal" stopIfTrue="1">
      <formula>0</formula>
    </cfRule>
  </conditionalFormatting>
  <conditionalFormatting sqref="L11">
    <cfRule type="cellIs" priority="2" dxfId="47" operator="equal" stopIfTrue="1">
      <formula>0</formula>
    </cfRule>
  </conditionalFormatting>
  <dataValidations count="1">
    <dataValidation type="list" allowBlank="1" showInputMessage="1" showErrorMessage="1" sqref="N18:N27">
      <formula1>Заявка!$B$17:$B$56</formula1>
    </dataValidation>
  </dataValidations>
  <printOptions horizontalCentered="1"/>
  <pageMargins left="0.39314960629921264" right="0.39000000000000007" top="0.5462992125984252" bottom="0.5131496062992126" header="0.2" footer="0.2"/>
  <pageSetup fitToHeight="3" fitToWidth="1" horizontalDpi="600" verticalDpi="600" orientation="portrait" paperSize="9" scale="60"/>
  <drawing r:id="rId1"/>
</worksheet>
</file>

<file path=xl/worksheets/sheet2.xml><?xml version="1.0" encoding="utf-8"?>
<worksheet xmlns="http://schemas.openxmlformats.org/spreadsheetml/2006/main" xmlns:r="http://schemas.openxmlformats.org/officeDocument/2006/relationships">
  <sheetPr>
    <tabColor indexed="53"/>
  </sheetPr>
  <dimension ref="A1:V80"/>
  <sheetViews>
    <sheetView zoomScale="140" zoomScaleNormal="140" zoomScalePageLayoutView="140" workbookViewId="0" topLeftCell="A15">
      <selection activeCell="B4" sqref="B4:D4"/>
    </sheetView>
  </sheetViews>
  <sheetFormatPr defaultColWidth="9.25390625" defaultRowHeight="12.75"/>
  <cols>
    <col min="1" max="1" width="38.25390625" style="20" customWidth="1"/>
    <col min="2" max="2" width="27.375" style="54" customWidth="1"/>
    <col min="3" max="3" width="10.375" style="20" customWidth="1"/>
    <col min="4" max="4" width="29.375" style="20" customWidth="1"/>
    <col min="5" max="12" width="9.25390625" style="16" customWidth="1"/>
    <col min="13" max="22" width="9.25390625" style="19" customWidth="1"/>
    <col min="23" max="16384" width="9.25390625" style="20" customWidth="1"/>
  </cols>
  <sheetData>
    <row r="1" spans="1:11" ht="61.5" customHeight="1" thickBot="1">
      <c r="A1" s="15"/>
      <c r="B1" s="657" t="str">
        <f>CONCATENATE('содержание '!C60)</f>
        <v>МЕЖДУНАРОДНЫЙ ВОЕННО-ТЕХНИЧЕСКИЙ ФОРУМ "АРМИЯ-2019"</v>
      </c>
      <c r="C1" s="657"/>
      <c r="D1" s="657"/>
      <c r="F1" s="17" t="s">
        <v>47</v>
      </c>
      <c r="G1" s="18"/>
      <c r="H1" s="18"/>
      <c r="I1" s="18"/>
      <c r="J1" s="18"/>
      <c r="K1" s="18"/>
    </row>
    <row r="2" spans="1:11" ht="33.75" customHeight="1">
      <c r="A2" s="658" t="s">
        <v>8</v>
      </c>
      <c r="B2" s="658"/>
      <c r="C2" s="658"/>
      <c r="D2" s="658"/>
      <c r="F2" s="18"/>
      <c r="G2" s="18"/>
      <c r="H2" s="18"/>
      <c r="I2" s="18"/>
      <c r="J2" s="18"/>
      <c r="K2" s="18"/>
    </row>
    <row r="3" spans="1:11" ht="48" customHeight="1">
      <c r="A3" s="21" t="s">
        <v>571</v>
      </c>
      <c r="B3" s="649"/>
      <c r="C3" s="650"/>
      <c r="D3" s="650"/>
      <c r="F3" s="18"/>
      <c r="G3" s="18"/>
      <c r="H3" s="18"/>
      <c r="I3" s="18"/>
      <c r="J3" s="18"/>
      <c r="K3" s="18"/>
    </row>
    <row r="4" spans="1:11" ht="25.5" customHeight="1">
      <c r="A4" s="21" t="s">
        <v>48</v>
      </c>
      <c r="B4" s="659"/>
      <c r="C4" s="660"/>
      <c r="D4" s="660"/>
      <c r="F4" s="18"/>
      <c r="G4" s="18"/>
      <c r="H4" s="18"/>
      <c r="I4" s="18"/>
      <c r="J4" s="18"/>
      <c r="K4" s="18"/>
    </row>
    <row r="5" spans="1:22" s="24" customFormat="1" ht="28.5">
      <c r="A5" s="21" t="s">
        <v>49</v>
      </c>
      <c r="B5" s="649"/>
      <c r="C5" s="650"/>
      <c r="D5" s="650"/>
      <c r="E5" s="22"/>
      <c r="F5" s="18"/>
      <c r="G5" s="18"/>
      <c r="H5" s="18"/>
      <c r="I5" s="18"/>
      <c r="J5" s="18"/>
      <c r="K5" s="22"/>
      <c r="L5" s="22"/>
      <c r="M5" s="23"/>
      <c r="N5" s="23"/>
      <c r="O5" s="23"/>
      <c r="P5" s="23"/>
      <c r="Q5" s="23"/>
      <c r="R5" s="23"/>
      <c r="S5" s="23"/>
      <c r="T5" s="23"/>
      <c r="U5" s="23"/>
      <c r="V5" s="23"/>
    </row>
    <row r="6" spans="1:11" ht="42" customHeight="1">
      <c r="A6" s="21" t="s">
        <v>569</v>
      </c>
      <c r="B6" s="649"/>
      <c r="C6" s="650"/>
      <c r="D6" s="650"/>
      <c r="F6" s="18"/>
      <c r="G6" s="18"/>
      <c r="H6" s="18"/>
      <c r="I6" s="18"/>
      <c r="J6" s="18"/>
      <c r="K6" s="18"/>
    </row>
    <row r="7" spans="1:22" s="24" customFormat="1" ht="36.75" customHeight="1">
      <c r="A7" s="21" t="s">
        <v>50</v>
      </c>
      <c r="B7" s="659"/>
      <c r="C7" s="660"/>
      <c r="D7" s="660"/>
      <c r="E7" s="22"/>
      <c r="F7" s="18"/>
      <c r="G7" s="18"/>
      <c r="H7" s="18"/>
      <c r="I7" s="18"/>
      <c r="J7" s="18"/>
      <c r="K7" s="22"/>
      <c r="L7" s="22"/>
      <c r="M7" s="23"/>
      <c r="N7" s="23"/>
      <c r="O7" s="23"/>
      <c r="P7" s="23"/>
      <c r="Q7" s="23"/>
      <c r="R7" s="23"/>
      <c r="S7" s="23"/>
      <c r="T7" s="23"/>
      <c r="U7" s="23"/>
      <c r="V7" s="23"/>
    </row>
    <row r="8" spans="1:11" ht="21" customHeight="1">
      <c r="A8" s="25" t="s">
        <v>51</v>
      </c>
      <c r="B8" s="660"/>
      <c r="C8" s="660"/>
      <c r="D8" s="660"/>
      <c r="F8" s="18"/>
      <c r="G8" s="18"/>
      <c r="H8" s="18"/>
      <c r="I8" s="18"/>
      <c r="J8" s="18"/>
      <c r="K8" s="18"/>
    </row>
    <row r="9" spans="1:11" ht="36" customHeight="1">
      <c r="A9" s="25" t="s">
        <v>52</v>
      </c>
      <c r="B9" s="661"/>
      <c r="C9" s="662"/>
      <c r="D9" s="662"/>
      <c r="F9" s="18"/>
      <c r="G9" s="18"/>
      <c r="H9" s="18"/>
      <c r="I9" s="18"/>
      <c r="J9" s="18"/>
      <c r="K9" s="18"/>
    </row>
    <row r="10" spans="1:11" ht="45" customHeight="1">
      <c r="A10" s="573" t="s">
        <v>573</v>
      </c>
      <c r="B10" s="663" t="s">
        <v>572</v>
      </c>
      <c r="C10" s="664"/>
      <c r="D10" s="664"/>
      <c r="F10" s="18"/>
      <c r="G10" s="18"/>
      <c r="H10" s="18"/>
      <c r="I10" s="18"/>
      <c r="J10" s="18"/>
      <c r="K10" s="18"/>
    </row>
    <row r="11" spans="1:11" ht="15.75" customHeight="1">
      <c r="A11" s="25" t="s">
        <v>53</v>
      </c>
      <c r="B11" s="346"/>
      <c r="C11" s="25" t="s">
        <v>54</v>
      </c>
      <c r="D11" s="346"/>
      <c r="F11" s="18"/>
      <c r="G11" s="18"/>
      <c r="H11" s="18"/>
      <c r="I11" s="18"/>
      <c r="J11" s="18"/>
      <c r="K11" s="18"/>
    </row>
    <row r="12" spans="1:11" ht="15.75" customHeight="1">
      <c r="A12" s="25" t="s">
        <v>55</v>
      </c>
      <c r="B12" s="346"/>
      <c r="C12" s="25" t="s">
        <v>56</v>
      </c>
      <c r="D12" s="346"/>
      <c r="F12" s="18"/>
      <c r="G12" s="18"/>
      <c r="H12" s="18"/>
      <c r="I12" s="18"/>
      <c r="J12" s="18"/>
      <c r="K12" s="18"/>
    </row>
    <row r="13" spans="1:11" ht="15.75" customHeight="1">
      <c r="A13" s="25" t="s">
        <v>57</v>
      </c>
      <c r="B13" s="665"/>
      <c r="C13" s="666"/>
      <c r="D13" s="666"/>
      <c r="F13" s="18"/>
      <c r="G13" s="18"/>
      <c r="H13" s="18"/>
      <c r="I13" s="18"/>
      <c r="J13" s="18"/>
      <c r="K13" s="18"/>
    </row>
    <row r="14" spans="1:11" ht="15.75" customHeight="1">
      <c r="A14" s="25" t="s">
        <v>58</v>
      </c>
      <c r="B14" s="382"/>
      <c r="C14" s="25" t="s">
        <v>59</v>
      </c>
      <c r="D14" s="382"/>
      <c r="F14" s="18"/>
      <c r="G14" s="18"/>
      <c r="H14" s="18"/>
      <c r="I14" s="18"/>
      <c r="J14" s="18"/>
      <c r="K14" s="18"/>
    </row>
    <row r="15" spans="1:11" ht="15.75" customHeight="1">
      <c r="A15" s="26" t="s">
        <v>60</v>
      </c>
      <c r="B15" s="383"/>
      <c r="C15" s="25" t="s">
        <v>61</v>
      </c>
      <c r="D15" s="346"/>
      <c r="F15" s="18"/>
      <c r="G15" s="18"/>
      <c r="H15" s="18"/>
      <c r="I15" s="18"/>
      <c r="J15" s="18"/>
      <c r="K15" s="18"/>
    </row>
    <row r="16" spans="1:11" ht="21" customHeight="1">
      <c r="A16" s="25" t="s">
        <v>62</v>
      </c>
      <c r="B16" s="655"/>
      <c r="C16" s="656"/>
      <c r="D16" s="656"/>
      <c r="F16" s="18"/>
      <c r="G16" s="18"/>
      <c r="H16" s="18"/>
      <c r="I16" s="18"/>
      <c r="J16" s="18"/>
      <c r="K16" s="18"/>
    </row>
    <row r="17" spans="1:11" ht="21.75" customHeight="1">
      <c r="A17" s="27"/>
      <c r="B17" s="28"/>
      <c r="C17" s="29" t="s">
        <v>63</v>
      </c>
      <c r="D17" s="27"/>
      <c r="F17" s="18"/>
      <c r="G17" s="18"/>
      <c r="H17" s="18"/>
      <c r="I17" s="18"/>
      <c r="J17" s="18"/>
      <c r="K17" s="18"/>
    </row>
    <row r="18" spans="1:11" ht="15.75" customHeight="1">
      <c r="A18" s="649"/>
      <c r="B18" s="650"/>
      <c r="C18" s="650"/>
      <c r="D18" s="650"/>
      <c r="F18" s="18"/>
      <c r="G18" s="18"/>
      <c r="H18" s="18"/>
      <c r="I18" s="18"/>
      <c r="J18" s="18"/>
      <c r="K18" s="18"/>
    </row>
    <row r="19" spans="1:11" ht="21.75" customHeight="1">
      <c r="A19" s="651" t="s">
        <v>64</v>
      </c>
      <c r="B19" s="652"/>
      <c r="C19" s="652"/>
      <c r="D19" s="652"/>
      <c r="F19" s="18"/>
      <c r="G19" s="18"/>
      <c r="H19" s="18"/>
      <c r="I19" s="18"/>
      <c r="J19" s="18"/>
      <c r="K19" s="18"/>
    </row>
    <row r="20" spans="1:11" ht="15.75" customHeight="1">
      <c r="A20" s="25" t="s">
        <v>65</v>
      </c>
      <c r="B20" s="322"/>
      <c r="C20" s="25" t="s">
        <v>66</v>
      </c>
      <c r="D20" s="322"/>
      <c r="F20" s="18"/>
      <c r="G20" s="18"/>
      <c r="H20" s="18"/>
      <c r="I20" s="18"/>
      <c r="J20" s="18"/>
      <c r="K20" s="18"/>
    </row>
    <row r="21" spans="1:11" ht="15.75" customHeight="1">
      <c r="A21" s="25" t="s">
        <v>67</v>
      </c>
      <c r="B21" s="323"/>
      <c r="C21" s="30" t="s">
        <v>68</v>
      </c>
      <c r="D21" s="323"/>
      <c r="F21" s="18"/>
      <c r="G21" s="18"/>
      <c r="H21" s="18"/>
      <c r="I21" s="18"/>
      <c r="J21" s="18"/>
      <c r="K21" s="18"/>
    </row>
    <row r="22" spans="1:11" ht="36.75" customHeight="1">
      <c r="A22" s="25" t="s">
        <v>69</v>
      </c>
      <c r="B22" s="551"/>
      <c r="C22" s="649"/>
      <c r="D22" s="650"/>
      <c r="F22" s="18"/>
      <c r="G22" s="18"/>
      <c r="H22" s="18"/>
      <c r="I22" s="18"/>
      <c r="J22" s="18"/>
      <c r="K22" s="18"/>
    </row>
    <row r="23" spans="1:11" ht="22.5" customHeight="1">
      <c r="A23" s="27"/>
      <c r="B23" s="28"/>
      <c r="C23" s="29" t="s">
        <v>63</v>
      </c>
      <c r="D23" s="31"/>
      <c r="F23" s="18"/>
      <c r="G23" s="18"/>
      <c r="H23" s="18"/>
      <c r="I23" s="18"/>
      <c r="J23" s="18"/>
      <c r="K23" s="18"/>
    </row>
    <row r="24" spans="1:11" ht="15.75" customHeight="1">
      <c r="A24" s="649"/>
      <c r="B24" s="650"/>
      <c r="C24" s="650"/>
      <c r="D24" s="650"/>
      <c r="F24" s="18"/>
      <c r="G24" s="18"/>
      <c r="H24" s="18"/>
      <c r="I24" s="18"/>
      <c r="J24" s="18"/>
      <c r="K24" s="18"/>
    </row>
    <row r="25" spans="1:11" ht="21" customHeight="1">
      <c r="A25" s="32"/>
      <c r="B25" s="33"/>
      <c r="C25" s="34" t="s">
        <v>70</v>
      </c>
      <c r="D25" s="32"/>
      <c r="F25" s="18"/>
      <c r="G25" s="18"/>
      <c r="H25" s="18"/>
      <c r="I25" s="18"/>
      <c r="J25" s="18"/>
      <c r="K25" s="18"/>
    </row>
    <row r="26" spans="1:11" ht="15.75" customHeight="1">
      <c r="A26" s="25" t="s">
        <v>65</v>
      </c>
      <c r="B26" s="370"/>
      <c r="C26" s="25" t="s">
        <v>66</v>
      </c>
      <c r="D26" s="322"/>
      <c r="F26" s="18"/>
      <c r="G26" s="18"/>
      <c r="H26" s="18"/>
      <c r="I26" s="18"/>
      <c r="J26" s="18"/>
      <c r="K26" s="18"/>
    </row>
    <row r="27" spans="1:11" ht="15.75" customHeight="1">
      <c r="A27" s="25" t="s">
        <v>67</v>
      </c>
      <c r="B27" s="324"/>
      <c r="C27" s="35"/>
      <c r="D27" s="35"/>
      <c r="F27" s="18"/>
      <c r="G27" s="18"/>
      <c r="H27" s="18"/>
      <c r="I27" s="18"/>
      <c r="J27" s="18"/>
      <c r="K27" s="18"/>
    </row>
    <row r="28" spans="1:11" ht="5.25" customHeight="1">
      <c r="A28" s="27"/>
      <c r="B28" s="28"/>
      <c r="C28" s="27"/>
      <c r="D28" s="27"/>
      <c r="F28" s="18"/>
      <c r="G28" s="18"/>
      <c r="H28" s="18"/>
      <c r="I28" s="18"/>
      <c r="J28" s="18"/>
      <c r="K28" s="18"/>
    </row>
    <row r="29" spans="1:11" ht="16.5" customHeight="1">
      <c r="A29" s="36"/>
      <c r="B29" s="36"/>
      <c r="C29" s="36"/>
      <c r="D29" s="36"/>
      <c r="F29" s="18"/>
      <c r="G29" s="18"/>
      <c r="H29" s="18"/>
      <c r="I29" s="18"/>
      <c r="J29" s="18"/>
      <c r="K29" s="18"/>
    </row>
    <row r="30" spans="1:11" ht="15" customHeight="1">
      <c r="A30" s="36"/>
      <c r="B30" s="36"/>
      <c r="C30" s="36"/>
      <c r="D30" s="36"/>
      <c r="F30" s="18"/>
      <c r="G30" s="18"/>
      <c r="H30" s="18"/>
      <c r="I30" s="18"/>
      <c r="J30" s="18"/>
      <c r="K30" s="18"/>
    </row>
    <row r="31" spans="1:4" ht="16.5" customHeight="1">
      <c r="A31" s="36"/>
      <c r="B31" s="36"/>
      <c r="C31" s="36"/>
      <c r="D31" s="36"/>
    </row>
    <row r="32" spans="1:9" ht="16.5" customHeight="1">
      <c r="A32" s="36"/>
      <c r="B32" s="36"/>
      <c r="C32" s="36"/>
      <c r="D32" s="36"/>
      <c r="I32" s="37"/>
    </row>
    <row r="33" spans="1:4" ht="16.5" customHeight="1">
      <c r="A33" s="36"/>
      <c r="B33" s="36"/>
      <c r="C33" s="36"/>
      <c r="D33" s="36"/>
    </row>
    <row r="34" spans="1:6" ht="19.5" customHeight="1">
      <c r="A34" s="38" t="s">
        <v>71</v>
      </c>
      <c r="B34" s="653">
        <f>CONCATENATE(B4)</f>
      </c>
      <c r="C34" s="653"/>
      <c r="D34" s="653"/>
      <c r="E34" s="39"/>
      <c r="F34" s="39"/>
    </row>
    <row r="35" spans="1:6" ht="15" customHeight="1">
      <c r="A35" s="38"/>
      <c r="B35" s="654">
        <f>CONCATENATE(B16)</f>
      </c>
      <c r="C35" s="654"/>
      <c r="D35" s="654"/>
      <c r="E35" s="40"/>
      <c r="F35" s="40"/>
    </row>
    <row r="36" spans="1:22" s="45" customFormat="1" ht="16.5" customHeight="1">
      <c r="A36" s="41"/>
      <c r="B36" s="648">
        <f>CONCATENATE(A18)</f>
      </c>
      <c r="C36" s="648"/>
      <c r="D36" s="648"/>
      <c r="E36" s="42"/>
      <c r="F36" s="42"/>
      <c r="G36" s="43"/>
      <c r="H36" s="43"/>
      <c r="I36" s="43"/>
      <c r="J36" s="43"/>
      <c r="K36" s="43"/>
      <c r="L36" s="43"/>
      <c r="M36" s="44"/>
      <c r="N36" s="44"/>
      <c r="O36" s="44"/>
      <c r="P36" s="44"/>
      <c r="Q36" s="44"/>
      <c r="R36" s="44"/>
      <c r="S36" s="44"/>
      <c r="T36" s="44"/>
      <c r="U36" s="44"/>
      <c r="V36" s="44"/>
    </row>
    <row r="37" spans="1:22" s="50" customFormat="1" ht="12" customHeight="1">
      <c r="A37" s="46"/>
      <c r="B37" s="647" t="s">
        <v>72</v>
      </c>
      <c r="C37" s="647"/>
      <c r="D37" s="647"/>
      <c r="E37" s="47"/>
      <c r="F37" s="47"/>
      <c r="G37" s="48"/>
      <c r="H37" s="48"/>
      <c r="I37" s="48"/>
      <c r="J37" s="48"/>
      <c r="K37" s="48"/>
      <c r="L37" s="48"/>
      <c r="M37" s="49"/>
      <c r="N37" s="49"/>
      <c r="O37" s="49"/>
      <c r="P37" s="49"/>
      <c r="Q37" s="49"/>
      <c r="R37" s="49"/>
      <c r="S37" s="49"/>
      <c r="T37" s="49"/>
      <c r="U37" s="49"/>
      <c r="V37" s="49"/>
    </row>
    <row r="38" spans="1:6" ht="13.5">
      <c r="A38" s="51"/>
      <c r="B38" s="52" t="s">
        <v>340</v>
      </c>
      <c r="C38" s="52"/>
      <c r="D38" s="52"/>
      <c r="E38" s="53"/>
      <c r="F38" s="53"/>
    </row>
    <row r="39" spans="1:4" ht="13.5">
      <c r="A39" s="27"/>
      <c r="B39" s="28"/>
      <c r="C39" s="27"/>
      <c r="D39" s="27"/>
    </row>
    <row r="40" spans="1:4" ht="13.5">
      <c r="A40" s="27"/>
      <c r="B40" s="28"/>
      <c r="C40" s="27"/>
      <c r="D40" s="27"/>
    </row>
    <row r="41" spans="1:4" ht="13.5">
      <c r="A41" s="27"/>
      <c r="B41" s="28"/>
      <c r="C41" s="27"/>
      <c r="D41" s="27"/>
    </row>
    <row r="42" spans="1:4" ht="13.5">
      <c r="A42" s="27"/>
      <c r="B42" s="28"/>
      <c r="C42" s="27"/>
      <c r="D42" s="27"/>
    </row>
    <row r="43" spans="1:4" ht="13.5">
      <c r="A43" s="27"/>
      <c r="B43" s="28"/>
      <c r="C43" s="27"/>
      <c r="D43" s="27"/>
    </row>
    <row r="44" spans="1:4" ht="13.5">
      <c r="A44" s="27"/>
      <c r="B44" s="28"/>
      <c r="C44" s="27"/>
      <c r="D44" s="27"/>
    </row>
    <row r="45" spans="1:4" ht="13.5">
      <c r="A45" s="27"/>
      <c r="B45" s="28"/>
      <c r="C45" s="27"/>
      <c r="D45" s="27"/>
    </row>
    <row r="46" spans="1:4" ht="13.5">
      <c r="A46" s="27"/>
      <c r="B46" s="28"/>
      <c r="C46" s="27"/>
      <c r="D46" s="27"/>
    </row>
    <row r="47" spans="1:4" ht="13.5">
      <c r="A47" s="27"/>
      <c r="B47" s="28"/>
      <c r="C47" s="27"/>
      <c r="D47" s="27"/>
    </row>
    <row r="48" spans="2:22" s="27" customFormat="1" ht="13.5">
      <c r="B48" s="28"/>
      <c r="E48" s="16"/>
      <c r="F48" s="16"/>
      <c r="G48" s="16"/>
      <c r="H48" s="16"/>
      <c r="I48" s="16"/>
      <c r="J48" s="16"/>
      <c r="K48" s="16"/>
      <c r="L48" s="16"/>
      <c r="M48" s="19"/>
      <c r="N48" s="19"/>
      <c r="O48" s="19"/>
      <c r="P48" s="19"/>
      <c r="Q48" s="19"/>
      <c r="R48" s="19"/>
      <c r="S48" s="19"/>
      <c r="T48" s="19"/>
      <c r="U48" s="19"/>
      <c r="V48" s="19"/>
    </row>
    <row r="49" spans="2:22" s="27" customFormat="1" ht="13.5">
      <c r="B49" s="28"/>
      <c r="E49" s="16"/>
      <c r="F49" s="16"/>
      <c r="G49" s="16"/>
      <c r="H49" s="16"/>
      <c r="I49" s="16"/>
      <c r="J49" s="16"/>
      <c r="K49" s="16"/>
      <c r="L49" s="16"/>
      <c r="M49" s="19"/>
      <c r="N49" s="19"/>
      <c r="O49" s="19"/>
      <c r="P49" s="19"/>
      <c r="Q49" s="19"/>
      <c r="R49" s="19"/>
      <c r="S49" s="19"/>
      <c r="T49" s="19"/>
      <c r="U49" s="19"/>
      <c r="V49" s="19"/>
    </row>
    <row r="50" spans="2:22" s="27" customFormat="1" ht="13.5">
      <c r="B50" s="28"/>
      <c r="E50" s="16"/>
      <c r="F50" s="16"/>
      <c r="G50" s="16"/>
      <c r="H50" s="16"/>
      <c r="I50" s="16"/>
      <c r="J50" s="16"/>
      <c r="K50" s="16"/>
      <c r="L50" s="16"/>
      <c r="M50" s="19"/>
      <c r="N50" s="19"/>
      <c r="O50" s="19"/>
      <c r="P50" s="19"/>
      <c r="Q50" s="19"/>
      <c r="R50" s="19"/>
      <c r="S50" s="19"/>
      <c r="T50" s="19"/>
      <c r="U50" s="19"/>
      <c r="V50" s="19"/>
    </row>
    <row r="51" spans="2:22" s="27" customFormat="1" ht="13.5">
      <c r="B51" s="28"/>
      <c r="E51" s="16"/>
      <c r="F51" s="16"/>
      <c r="G51" s="16"/>
      <c r="H51" s="16"/>
      <c r="I51" s="16"/>
      <c r="J51" s="16"/>
      <c r="K51" s="16"/>
      <c r="L51" s="16"/>
      <c r="M51" s="19"/>
      <c r="N51" s="19"/>
      <c r="O51" s="19"/>
      <c r="P51" s="19"/>
      <c r="Q51" s="19"/>
      <c r="R51" s="19"/>
      <c r="S51" s="19"/>
      <c r="T51" s="19"/>
      <c r="U51" s="19"/>
      <c r="V51" s="19"/>
    </row>
    <row r="52" spans="2:22" s="27" customFormat="1" ht="13.5">
      <c r="B52" s="28"/>
      <c r="E52" s="16"/>
      <c r="F52" s="16"/>
      <c r="G52" s="16"/>
      <c r="H52" s="16"/>
      <c r="I52" s="16"/>
      <c r="J52" s="16"/>
      <c r="K52" s="16"/>
      <c r="L52" s="16"/>
      <c r="M52" s="19"/>
      <c r="N52" s="19"/>
      <c r="O52" s="19"/>
      <c r="P52" s="19"/>
      <c r="Q52" s="19"/>
      <c r="R52" s="19"/>
      <c r="S52" s="19"/>
      <c r="T52" s="19"/>
      <c r="U52" s="19"/>
      <c r="V52" s="19"/>
    </row>
    <row r="53" spans="2:22" s="27" customFormat="1" ht="13.5">
      <c r="B53" s="28"/>
      <c r="E53" s="16"/>
      <c r="F53" s="16"/>
      <c r="G53" s="16"/>
      <c r="H53" s="16"/>
      <c r="I53" s="16"/>
      <c r="J53" s="16"/>
      <c r="K53" s="16"/>
      <c r="L53" s="16"/>
      <c r="M53" s="19"/>
      <c r="N53" s="19"/>
      <c r="O53" s="19"/>
      <c r="P53" s="19"/>
      <c r="Q53" s="19"/>
      <c r="R53" s="19"/>
      <c r="S53" s="19"/>
      <c r="T53" s="19"/>
      <c r="U53" s="19"/>
      <c r="V53" s="19"/>
    </row>
    <row r="54" spans="2:22" s="27" customFormat="1" ht="13.5">
      <c r="B54" s="28"/>
      <c r="E54" s="16"/>
      <c r="F54" s="16"/>
      <c r="G54" s="16"/>
      <c r="H54" s="16"/>
      <c r="I54" s="16"/>
      <c r="J54" s="16"/>
      <c r="K54" s="16"/>
      <c r="L54" s="16"/>
      <c r="M54" s="19"/>
      <c r="N54" s="19"/>
      <c r="O54" s="19"/>
      <c r="P54" s="19"/>
      <c r="Q54" s="19"/>
      <c r="R54" s="19"/>
      <c r="S54" s="19"/>
      <c r="T54" s="19"/>
      <c r="U54" s="19"/>
      <c r="V54" s="19"/>
    </row>
    <row r="55" spans="2:22" s="27" customFormat="1" ht="13.5">
      <c r="B55" s="28"/>
      <c r="E55" s="16"/>
      <c r="F55" s="16"/>
      <c r="G55" s="16"/>
      <c r="H55" s="16"/>
      <c r="I55" s="16"/>
      <c r="J55" s="16"/>
      <c r="K55" s="16"/>
      <c r="L55" s="16"/>
      <c r="M55" s="19"/>
      <c r="N55" s="19"/>
      <c r="O55" s="19"/>
      <c r="P55" s="19"/>
      <c r="Q55" s="19"/>
      <c r="R55" s="19"/>
      <c r="S55" s="19"/>
      <c r="T55" s="19"/>
      <c r="U55" s="19"/>
      <c r="V55" s="19"/>
    </row>
    <row r="56" spans="2:22" s="27" customFormat="1" ht="13.5">
      <c r="B56" s="28"/>
      <c r="E56" s="16"/>
      <c r="F56" s="16"/>
      <c r="G56" s="16"/>
      <c r="H56" s="16"/>
      <c r="I56" s="16"/>
      <c r="J56" s="16"/>
      <c r="K56" s="16"/>
      <c r="L56" s="16"/>
      <c r="M56" s="19"/>
      <c r="N56" s="19"/>
      <c r="O56" s="19"/>
      <c r="P56" s="19"/>
      <c r="Q56" s="19"/>
      <c r="R56" s="19"/>
      <c r="S56" s="19"/>
      <c r="T56" s="19"/>
      <c r="U56" s="19"/>
      <c r="V56" s="19"/>
    </row>
    <row r="57" spans="2:22" s="27" customFormat="1" ht="13.5">
      <c r="B57" s="28"/>
      <c r="E57" s="16"/>
      <c r="F57" s="16"/>
      <c r="G57" s="16"/>
      <c r="H57" s="16"/>
      <c r="I57" s="16"/>
      <c r="J57" s="16"/>
      <c r="K57" s="16"/>
      <c r="L57" s="16"/>
      <c r="M57" s="19"/>
      <c r="N57" s="19"/>
      <c r="O57" s="19"/>
      <c r="P57" s="19"/>
      <c r="Q57" s="19"/>
      <c r="R57" s="19"/>
      <c r="S57" s="19"/>
      <c r="T57" s="19"/>
      <c r="U57" s="19"/>
      <c r="V57" s="19"/>
    </row>
    <row r="58" spans="2:22" s="27" customFormat="1" ht="13.5">
      <c r="B58" s="28"/>
      <c r="E58" s="16"/>
      <c r="F58" s="16"/>
      <c r="G58" s="16"/>
      <c r="H58" s="16"/>
      <c r="I58" s="16"/>
      <c r="J58" s="16"/>
      <c r="K58" s="16"/>
      <c r="L58" s="16"/>
      <c r="M58" s="19"/>
      <c r="N58" s="19"/>
      <c r="O58" s="19"/>
      <c r="P58" s="19"/>
      <c r="Q58" s="19"/>
      <c r="R58" s="19"/>
      <c r="S58" s="19"/>
      <c r="T58" s="19"/>
      <c r="U58" s="19"/>
      <c r="V58" s="19"/>
    </row>
    <row r="59" spans="2:22" s="27" customFormat="1" ht="13.5">
      <c r="B59" s="28"/>
      <c r="E59" s="16"/>
      <c r="F59" s="16"/>
      <c r="G59" s="16"/>
      <c r="H59" s="16"/>
      <c r="I59" s="16"/>
      <c r="J59" s="16"/>
      <c r="K59" s="16"/>
      <c r="L59" s="16"/>
      <c r="M59" s="19"/>
      <c r="N59" s="19"/>
      <c r="O59" s="19"/>
      <c r="P59" s="19"/>
      <c r="Q59" s="19"/>
      <c r="R59" s="19"/>
      <c r="S59" s="19"/>
      <c r="T59" s="19"/>
      <c r="U59" s="19"/>
      <c r="V59" s="19"/>
    </row>
    <row r="60" spans="2:22" s="27" customFormat="1" ht="13.5">
      <c r="B60" s="28"/>
      <c r="E60" s="16"/>
      <c r="F60" s="16"/>
      <c r="G60" s="16"/>
      <c r="H60" s="16"/>
      <c r="I60" s="16"/>
      <c r="J60" s="16"/>
      <c r="K60" s="16"/>
      <c r="L60" s="16"/>
      <c r="M60" s="19"/>
      <c r="N60" s="19"/>
      <c r="O60" s="19"/>
      <c r="P60" s="19"/>
      <c r="Q60" s="19"/>
      <c r="R60" s="19"/>
      <c r="S60" s="19"/>
      <c r="T60" s="19"/>
      <c r="U60" s="19"/>
      <c r="V60" s="19"/>
    </row>
    <row r="61" spans="2:22" s="27" customFormat="1" ht="13.5">
      <c r="B61" s="28"/>
      <c r="E61" s="16"/>
      <c r="F61" s="16"/>
      <c r="G61" s="16"/>
      <c r="H61" s="16"/>
      <c r="I61" s="16"/>
      <c r="J61" s="16"/>
      <c r="K61" s="16"/>
      <c r="L61" s="16"/>
      <c r="M61" s="19"/>
      <c r="N61" s="19"/>
      <c r="O61" s="19"/>
      <c r="P61" s="19"/>
      <c r="Q61" s="19"/>
      <c r="R61" s="19"/>
      <c r="S61" s="19"/>
      <c r="T61" s="19"/>
      <c r="U61" s="19"/>
      <c r="V61" s="19"/>
    </row>
    <row r="62" spans="2:22" s="27" customFormat="1" ht="13.5">
      <c r="B62" s="28"/>
      <c r="E62" s="16"/>
      <c r="F62" s="16"/>
      <c r="G62" s="16"/>
      <c r="H62" s="16"/>
      <c r="I62" s="16"/>
      <c r="J62" s="16"/>
      <c r="K62" s="16"/>
      <c r="L62" s="16"/>
      <c r="M62" s="19"/>
      <c r="N62" s="19"/>
      <c r="O62" s="19"/>
      <c r="P62" s="19"/>
      <c r="Q62" s="19"/>
      <c r="R62" s="19"/>
      <c r="S62" s="19"/>
      <c r="T62" s="19"/>
      <c r="U62" s="19"/>
      <c r="V62" s="19"/>
    </row>
    <row r="63" spans="2:22" s="27" customFormat="1" ht="13.5">
      <c r="B63" s="28"/>
      <c r="E63" s="16"/>
      <c r="F63" s="16"/>
      <c r="G63" s="16"/>
      <c r="H63" s="16"/>
      <c r="I63" s="16"/>
      <c r="J63" s="16"/>
      <c r="K63" s="16"/>
      <c r="L63" s="16"/>
      <c r="M63" s="19"/>
      <c r="N63" s="19"/>
      <c r="O63" s="19"/>
      <c r="P63" s="19"/>
      <c r="Q63" s="19"/>
      <c r="R63" s="19"/>
      <c r="S63" s="19"/>
      <c r="T63" s="19"/>
      <c r="U63" s="19"/>
      <c r="V63" s="19"/>
    </row>
    <row r="64" spans="2:22" s="27" customFormat="1" ht="13.5">
      <c r="B64" s="28"/>
      <c r="E64" s="16"/>
      <c r="F64" s="16"/>
      <c r="G64" s="16"/>
      <c r="H64" s="16"/>
      <c r="I64" s="16"/>
      <c r="J64" s="16"/>
      <c r="K64" s="16"/>
      <c r="L64" s="16"/>
      <c r="M64" s="19"/>
      <c r="N64" s="19"/>
      <c r="O64" s="19"/>
      <c r="P64" s="19"/>
      <c r="Q64" s="19"/>
      <c r="R64" s="19"/>
      <c r="S64" s="19"/>
      <c r="T64" s="19"/>
      <c r="U64" s="19"/>
      <c r="V64" s="19"/>
    </row>
    <row r="65" spans="2:22" s="27" customFormat="1" ht="13.5">
      <c r="B65" s="28"/>
      <c r="E65" s="16"/>
      <c r="F65" s="16"/>
      <c r="G65" s="16"/>
      <c r="H65" s="16"/>
      <c r="I65" s="16"/>
      <c r="J65" s="16"/>
      <c r="K65" s="16"/>
      <c r="L65" s="16"/>
      <c r="M65" s="19"/>
      <c r="N65" s="19"/>
      <c r="O65" s="19"/>
      <c r="P65" s="19"/>
      <c r="Q65" s="19"/>
      <c r="R65" s="19"/>
      <c r="S65" s="19"/>
      <c r="T65" s="19"/>
      <c r="U65" s="19"/>
      <c r="V65" s="19"/>
    </row>
    <row r="66" spans="2:22" s="27" customFormat="1" ht="13.5">
      <c r="B66" s="28"/>
      <c r="E66" s="16"/>
      <c r="F66" s="16"/>
      <c r="G66" s="16"/>
      <c r="H66" s="16"/>
      <c r="I66" s="16"/>
      <c r="J66" s="16"/>
      <c r="K66" s="16"/>
      <c r="L66" s="16"/>
      <c r="M66" s="19"/>
      <c r="N66" s="19"/>
      <c r="O66" s="19"/>
      <c r="P66" s="19"/>
      <c r="Q66" s="19"/>
      <c r="R66" s="19"/>
      <c r="S66" s="19"/>
      <c r="T66" s="19"/>
      <c r="U66" s="19"/>
      <c r="V66" s="19"/>
    </row>
    <row r="67" spans="2:22" s="27" customFormat="1" ht="13.5">
      <c r="B67" s="28"/>
      <c r="E67" s="16"/>
      <c r="F67" s="16"/>
      <c r="G67" s="16"/>
      <c r="H67" s="16"/>
      <c r="I67" s="16"/>
      <c r="J67" s="16"/>
      <c r="K67" s="16"/>
      <c r="L67" s="16"/>
      <c r="M67" s="19"/>
      <c r="N67" s="19"/>
      <c r="O67" s="19"/>
      <c r="P67" s="19"/>
      <c r="Q67" s="19"/>
      <c r="R67" s="19"/>
      <c r="S67" s="19"/>
      <c r="T67" s="19"/>
      <c r="U67" s="19"/>
      <c r="V67" s="19"/>
    </row>
    <row r="68" spans="2:22" s="27" customFormat="1" ht="13.5">
      <c r="B68" s="28"/>
      <c r="E68" s="16"/>
      <c r="F68" s="16"/>
      <c r="G68" s="16"/>
      <c r="H68" s="16"/>
      <c r="I68" s="16"/>
      <c r="J68" s="16"/>
      <c r="K68" s="16"/>
      <c r="L68" s="16"/>
      <c r="M68" s="19"/>
      <c r="N68" s="19"/>
      <c r="O68" s="19"/>
      <c r="P68" s="19"/>
      <c r="Q68" s="19"/>
      <c r="R68" s="19"/>
      <c r="S68" s="19"/>
      <c r="T68" s="19"/>
      <c r="U68" s="19"/>
      <c r="V68" s="19"/>
    </row>
    <row r="69" spans="2:22" s="27" customFormat="1" ht="13.5">
      <c r="B69" s="28"/>
      <c r="E69" s="16"/>
      <c r="F69" s="16"/>
      <c r="G69" s="16"/>
      <c r="H69" s="16"/>
      <c r="I69" s="16"/>
      <c r="J69" s="16"/>
      <c r="K69" s="16"/>
      <c r="L69" s="16"/>
      <c r="M69" s="19"/>
      <c r="N69" s="19"/>
      <c r="O69" s="19"/>
      <c r="P69" s="19"/>
      <c r="Q69" s="19"/>
      <c r="R69" s="19"/>
      <c r="S69" s="19"/>
      <c r="T69" s="19"/>
      <c r="U69" s="19"/>
      <c r="V69" s="19"/>
    </row>
    <row r="70" spans="2:22" s="27" customFormat="1" ht="13.5">
      <c r="B70" s="28"/>
      <c r="E70" s="16"/>
      <c r="F70" s="16"/>
      <c r="G70" s="16"/>
      <c r="H70" s="16"/>
      <c r="I70" s="16"/>
      <c r="J70" s="16"/>
      <c r="K70" s="16"/>
      <c r="L70" s="16"/>
      <c r="M70" s="19"/>
      <c r="N70" s="19"/>
      <c r="O70" s="19"/>
      <c r="P70" s="19"/>
      <c r="Q70" s="19"/>
      <c r="R70" s="19"/>
      <c r="S70" s="19"/>
      <c r="T70" s="19"/>
      <c r="U70" s="19"/>
      <c r="V70" s="19"/>
    </row>
    <row r="71" spans="2:22" s="27" customFormat="1" ht="13.5">
      <c r="B71" s="28"/>
      <c r="E71" s="16"/>
      <c r="F71" s="16"/>
      <c r="G71" s="16"/>
      <c r="H71" s="16"/>
      <c r="I71" s="16"/>
      <c r="J71" s="16"/>
      <c r="K71" s="16"/>
      <c r="L71" s="16"/>
      <c r="M71" s="19"/>
      <c r="N71" s="19"/>
      <c r="O71" s="19"/>
      <c r="P71" s="19"/>
      <c r="Q71" s="19"/>
      <c r="R71" s="19"/>
      <c r="S71" s="19"/>
      <c r="T71" s="19"/>
      <c r="U71" s="19"/>
      <c r="V71" s="19"/>
    </row>
    <row r="72" spans="2:22" s="27" customFormat="1" ht="13.5">
      <c r="B72" s="28"/>
      <c r="E72" s="16"/>
      <c r="F72" s="16"/>
      <c r="G72" s="16"/>
      <c r="H72" s="16"/>
      <c r="I72" s="16"/>
      <c r="J72" s="16"/>
      <c r="K72" s="16"/>
      <c r="L72" s="16"/>
      <c r="M72" s="19"/>
      <c r="N72" s="19"/>
      <c r="O72" s="19"/>
      <c r="P72" s="19"/>
      <c r="Q72" s="19"/>
      <c r="R72" s="19"/>
      <c r="S72" s="19"/>
      <c r="T72" s="19"/>
      <c r="U72" s="19"/>
      <c r="V72" s="19"/>
    </row>
    <row r="73" spans="2:22" s="27" customFormat="1" ht="13.5">
      <c r="B73" s="28"/>
      <c r="E73" s="16"/>
      <c r="F73" s="16"/>
      <c r="G73" s="16"/>
      <c r="H73" s="16"/>
      <c r="I73" s="16"/>
      <c r="J73" s="16"/>
      <c r="K73" s="16"/>
      <c r="L73" s="16"/>
      <c r="M73" s="19"/>
      <c r="N73" s="19"/>
      <c r="O73" s="19"/>
      <c r="P73" s="19"/>
      <c r="Q73" s="19"/>
      <c r="R73" s="19"/>
      <c r="S73" s="19"/>
      <c r="T73" s="19"/>
      <c r="U73" s="19"/>
      <c r="V73" s="19"/>
    </row>
    <row r="74" spans="2:22" s="27" customFormat="1" ht="13.5">
      <c r="B74" s="28"/>
      <c r="E74" s="16"/>
      <c r="F74" s="16"/>
      <c r="G74" s="16"/>
      <c r="H74" s="16"/>
      <c r="I74" s="16"/>
      <c r="J74" s="16"/>
      <c r="K74" s="16"/>
      <c r="L74" s="16"/>
      <c r="M74" s="19"/>
      <c r="N74" s="19"/>
      <c r="O74" s="19"/>
      <c r="P74" s="19"/>
      <c r="Q74" s="19"/>
      <c r="R74" s="19"/>
      <c r="S74" s="19"/>
      <c r="T74" s="19"/>
      <c r="U74" s="19"/>
      <c r="V74" s="19"/>
    </row>
    <row r="75" spans="2:22" s="27" customFormat="1" ht="13.5">
      <c r="B75" s="28"/>
      <c r="E75" s="16"/>
      <c r="F75" s="16"/>
      <c r="G75" s="16"/>
      <c r="H75" s="16"/>
      <c r="I75" s="16"/>
      <c r="J75" s="16"/>
      <c r="K75" s="16"/>
      <c r="L75" s="16"/>
      <c r="M75" s="19"/>
      <c r="N75" s="19"/>
      <c r="O75" s="19"/>
      <c r="P75" s="19"/>
      <c r="Q75" s="19"/>
      <c r="R75" s="19"/>
      <c r="S75" s="19"/>
      <c r="T75" s="19"/>
      <c r="U75" s="19"/>
      <c r="V75" s="19"/>
    </row>
    <row r="76" spans="2:22" s="27" customFormat="1" ht="13.5">
      <c r="B76" s="28"/>
      <c r="E76" s="16"/>
      <c r="F76" s="16"/>
      <c r="G76" s="16"/>
      <c r="H76" s="16"/>
      <c r="I76" s="16"/>
      <c r="J76" s="16"/>
      <c r="K76" s="16"/>
      <c r="L76" s="16"/>
      <c r="M76" s="19"/>
      <c r="N76" s="19"/>
      <c r="O76" s="19"/>
      <c r="P76" s="19"/>
      <c r="Q76" s="19"/>
      <c r="R76" s="19"/>
      <c r="S76" s="19"/>
      <c r="T76" s="19"/>
      <c r="U76" s="19"/>
      <c r="V76" s="19"/>
    </row>
    <row r="77" spans="2:22" s="27" customFormat="1" ht="13.5">
      <c r="B77" s="28"/>
      <c r="E77" s="16"/>
      <c r="F77" s="16"/>
      <c r="G77" s="16"/>
      <c r="H77" s="16"/>
      <c r="I77" s="16"/>
      <c r="J77" s="16"/>
      <c r="K77" s="16"/>
      <c r="L77" s="16"/>
      <c r="M77" s="19"/>
      <c r="N77" s="19"/>
      <c r="O77" s="19"/>
      <c r="P77" s="19"/>
      <c r="Q77" s="19"/>
      <c r="R77" s="19"/>
      <c r="S77" s="19"/>
      <c r="T77" s="19"/>
      <c r="U77" s="19"/>
      <c r="V77" s="19"/>
    </row>
    <row r="78" spans="2:22" s="27" customFormat="1" ht="13.5">
      <c r="B78" s="28"/>
      <c r="E78" s="16"/>
      <c r="F78" s="16"/>
      <c r="G78" s="16"/>
      <c r="H78" s="16"/>
      <c r="I78" s="16"/>
      <c r="J78" s="16"/>
      <c r="K78" s="16"/>
      <c r="L78" s="16"/>
      <c r="M78" s="19"/>
      <c r="N78" s="19"/>
      <c r="O78" s="19"/>
      <c r="P78" s="19"/>
      <c r="Q78" s="19"/>
      <c r="R78" s="19"/>
      <c r="S78" s="19"/>
      <c r="T78" s="19"/>
      <c r="U78" s="19"/>
      <c r="V78" s="19"/>
    </row>
    <row r="79" spans="2:22" s="27" customFormat="1" ht="13.5">
      <c r="B79" s="28"/>
      <c r="E79" s="16"/>
      <c r="F79" s="16"/>
      <c r="G79" s="16"/>
      <c r="H79" s="16"/>
      <c r="I79" s="16"/>
      <c r="J79" s="16"/>
      <c r="K79" s="16"/>
      <c r="L79" s="16"/>
      <c r="M79" s="19"/>
      <c r="N79" s="19"/>
      <c r="O79" s="19"/>
      <c r="P79" s="19"/>
      <c r="Q79" s="19"/>
      <c r="R79" s="19"/>
      <c r="S79" s="19"/>
      <c r="T79" s="19"/>
      <c r="U79" s="19"/>
      <c r="V79" s="19"/>
    </row>
    <row r="80" spans="2:22" s="27" customFormat="1" ht="13.5">
      <c r="B80" s="28"/>
      <c r="E80" s="16"/>
      <c r="F80" s="16"/>
      <c r="G80" s="16"/>
      <c r="H80" s="16"/>
      <c r="I80" s="16"/>
      <c r="J80" s="16"/>
      <c r="K80" s="16"/>
      <c r="L80" s="16"/>
      <c r="M80" s="19"/>
      <c r="N80" s="19"/>
      <c r="O80" s="19"/>
      <c r="P80" s="19"/>
      <c r="Q80" s="19"/>
      <c r="R80" s="19"/>
      <c r="S80" s="19"/>
      <c r="T80" s="19"/>
      <c r="U80" s="19"/>
      <c r="V80" s="19"/>
    </row>
  </sheetData>
  <sheetProtection password="CC01" sheet="1" objects="1" scenarios="1" selectLockedCells="1"/>
  <mergeCells count="20">
    <mergeCell ref="B16:D16"/>
    <mergeCell ref="B1:D1"/>
    <mergeCell ref="A2:D2"/>
    <mergeCell ref="B3:D3"/>
    <mergeCell ref="B4:D4"/>
    <mergeCell ref="B5:D5"/>
    <mergeCell ref="B7:D7"/>
    <mergeCell ref="B8:D8"/>
    <mergeCell ref="B9:D9"/>
    <mergeCell ref="B10:D10"/>
    <mergeCell ref="B13:D13"/>
    <mergeCell ref="B6:D6"/>
    <mergeCell ref="B37:D37"/>
    <mergeCell ref="B36:D36"/>
    <mergeCell ref="A18:D18"/>
    <mergeCell ref="A19:D19"/>
    <mergeCell ref="C22:D22"/>
    <mergeCell ref="A24:D24"/>
    <mergeCell ref="B34:D34"/>
    <mergeCell ref="B35:D35"/>
  </mergeCells>
  <conditionalFormatting sqref="B11:B12 D11:D12 B13:D13 D14:D15 B14:B15 B16:D16 A18:D18 B20:B21 C22:D22 D20:D21 A24:D24 B26:B27 D26 B3:D5 B7:D10">
    <cfRule type="notContainsBlanks" priority="3" dxfId="42">
      <formula>LEN(TRIM(Реквизиты!A3))&gt;0</formula>
    </cfRule>
  </conditionalFormatting>
  <conditionalFormatting sqref="B6:D6">
    <cfRule type="notContainsBlanks" priority="1" dxfId="42">
      <formula>LEN(TRIM(Реквизиты!B6))&gt;0</formula>
    </cfRule>
  </conditionalFormatting>
  <printOptions horizontalCentered="1"/>
  <pageMargins left="0.7874015748031497" right="0.3937007874015748" top="0.5905511811023623" bottom="0.5905511811023623" header="0.3937007874015748" footer="0.5118110236220472"/>
  <pageSetup cellComments="asDisplayed" horizontalDpi="600" verticalDpi="600" orientation="portrait" paperSize="9" scale="85"/>
  <headerFooter alignWithMargins="0">
    <oddFooter>&amp;L&amp;12    &amp;10  
</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F140"/>
  <sheetViews>
    <sheetView zoomScale="130" zoomScaleNormal="130" zoomScaleSheetLayoutView="100" zoomScalePageLayoutView="130" workbookViewId="0" topLeftCell="A55">
      <selection activeCell="I27" sqref="I27"/>
    </sheetView>
  </sheetViews>
  <sheetFormatPr defaultColWidth="8.375" defaultRowHeight="12.75"/>
  <cols>
    <col min="1" max="1" width="5.375" style="56" customWidth="1"/>
    <col min="2" max="2" width="3.375" style="56" customWidth="1"/>
    <col min="3" max="3" width="5.375" style="56" bestFit="1" customWidth="1"/>
    <col min="4" max="4" width="16.25390625" style="56" customWidth="1"/>
    <col min="5" max="5" width="10.00390625" style="56" customWidth="1"/>
    <col min="6" max="6" width="10.375" style="56" customWidth="1"/>
    <col min="7" max="7" width="12.375" style="56" customWidth="1"/>
    <col min="8" max="8" width="11.75390625" style="56" customWidth="1"/>
    <col min="9" max="9" width="11.375" style="56" customWidth="1"/>
    <col min="10" max="10" width="13.00390625" style="204" customWidth="1"/>
    <col min="11" max="11" width="12.00390625" style="56" customWidth="1"/>
    <col min="12" max="12" width="12.75390625" style="183" customWidth="1"/>
    <col min="13" max="15" width="8.375" style="457" customWidth="1"/>
    <col min="16" max="16" width="12.00390625" style="457" customWidth="1"/>
    <col min="17" max="30" width="8.375" style="457" customWidth="1"/>
    <col min="31" max="32" width="8.375" style="71" customWidth="1"/>
    <col min="33" max="16384" width="8.375" style="56" customWidth="1"/>
  </cols>
  <sheetData>
    <row r="1" spans="1:12" ht="36" customHeight="1">
      <c r="A1" s="702"/>
      <c r="B1" s="703"/>
      <c r="C1" s="703"/>
      <c r="D1" s="703"/>
      <c r="E1" s="703"/>
      <c r="F1" s="703"/>
      <c r="G1" s="490"/>
      <c r="H1" s="704" t="s">
        <v>719</v>
      </c>
      <c r="I1" s="704"/>
      <c r="J1" s="704"/>
      <c r="K1" s="704"/>
      <c r="L1" s="704"/>
    </row>
    <row r="2" spans="1:12" ht="27" customHeight="1">
      <c r="A2" s="709"/>
      <c r="B2" s="709"/>
      <c r="C2" s="709"/>
      <c r="D2" s="709"/>
      <c r="E2" s="709"/>
      <c r="F2" s="709"/>
      <c r="G2" s="491"/>
      <c r="H2" s="705"/>
      <c r="I2" s="705"/>
      <c r="J2" s="705"/>
      <c r="K2" s="705"/>
      <c r="L2" s="705"/>
    </row>
    <row r="3" spans="1:12" ht="3.75" customHeight="1">
      <c r="A3" s="57"/>
      <c r="B3" s="58"/>
      <c r="C3" s="59"/>
      <c r="D3" s="59"/>
      <c r="E3" s="59"/>
      <c r="F3" s="59"/>
      <c r="G3" s="59"/>
      <c r="H3" s="60"/>
      <c r="I3" s="165"/>
      <c r="J3" s="166"/>
      <c r="K3" s="61"/>
      <c r="L3" s="167"/>
    </row>
    <row r="4" spans="1:12" ht="12" customHeight="1">
      <c r="A4" s="706" t="s">
        <v>226</v>
      </c>
      <c r="B4" s="706"/>
      <c r="C4" s="706"/>
      <c r="D4" s="706"/>
      <c r="E4" s="55"/>
      <c r="F4" s="55"/>
      <c r="G4" s="553"/>
      <c r="H4" s="554" t="s">
        <v>71</v>
      </c>
      <c r="I4" s="707">
        <f>CONCATENATE(Реквизиты!B4)</f>
      </c>
      <c r="J4" s="707"/>
      <c r="K4" s="707"/>
      <c r="L4" s="707"/>
    </row>
    <row r="5" spans="1:32" s="67" customFormat="1" ht="2.25" customHeight="1">
      <c r="A5" s="168"/>
      <c r="B5" s="169"/>
      <c r="C5" s="170"/>
      <c r="D5" s="170"/>
      <c r="E5" s="55"/>
      <c r="F5" s="55"/>
      <c r="G5" s="553"/>
      <c r="H5" s="554"/>
      <c r="I5" s="707"/>
      <c r="J5" s="707"/>
      <c r="K5" s="707"/>
      <c r="L5" s="707"/>
      <c r="M5" s="457"/>
      <c r="N5" s="457"/>
      <c r="O5" s="457"/>
      <c r="P5" s="457"/>
      <c r="Q5" s="457"/>
      <c r="R5" s="457"/>
      <c r="S5" s="457"/>
      <c r="T5" s="457"/>
      <c r="U5" s="457"/>
      <c r="V5" s="457"/>
      <c r="W5" s="457"/>
      <c r="X5" s="457"/>
      <c r="Y5" s="457"/>
      <c r="Z5" s="457"/>
      <c r="AA5" s="457"/>
      <c r="AB5" s="457"/>
      <c r="AC5" s="457"/>
      <c r="AD5" s="457"/>
      <c r="AE5" s="71"/>
      <c r="AF5" s="71"/>
    </row>
    <row r="6" spans="1:12" ht="12" customHeight="1">
      <c r="A6" s="710" t="str">
        <f>CONCATENATE(Договор!H8)</f>
        <v>Рулева Елена Николаевна</v>
      </c>
      <c r="B6" s="710"/>
      <c r="C6" s="710"/>
      <c r="D6" s="710"/>
      <c r="E6" s="710"/>
      <c r="F6" s="55"/>
      <c r="G6" s="553"/>
      <c r="H6" s="555"/>
      <c r="I6" s="708"/>
      <c r="J6" s="708"/>
      <c r="K6" s="708"/>
      <c r="L6" s="708"/>
    </row>
    <row r="7" spans="1:32" s="67" customFormat="1" ht="2.25" customHeight="1">
      <c r="A7" s="171"/>
      <c r="B7" s="226"/>
      <c r="C7" s="227"/>
      <c r="D7" s="227"/>
      <c r="E7" s="55"/>
      <c r="F7" s="55"/>
      <c r="G7" s="553"/>
      <c r="H7" s="131"/>
      <c r="J7" s="172"/>
      <c r="L7" s="55"/>
      <c r="M7" s="457"/>
      <c r="N7" s="457"/>
      <c r="O7" s="457"/>
      <c r="P7" s="457"/>
      <c r="Q7" s="457"/>
      <c r="R7" s="457"/>
      <c r="S7" s="457"/>
      <c r="T7" s="457"/>
      <c r="U7" s="457"/>
      <c r="V7" s="457"/>
      <c r="W7" s="457"/>
      <c r="X7" s="457"/>
      <c r="Y7" s="457"/>
      <c r="Z7" s="457"/>
      <c r="AA7" s="457"/>
      <c r="AB7" s="457"/>
      <c r="AC7" s="457"/>
      <c r="AD7" s="457"/>
      <c r="AE7" s="71"/>
      <c r="AF7" s="71"/>
    </row>
    <row r="8" spans="1:12" ht="15.75" customHeight="1">
      <c r="A8" s="676" t="str">
        <f>CONCATENATE("Тел/факс: ",Договор!B9," ",Договор!D9)</f>
        <v>Тел/факс:  +7 (495) 640-55-00 доб. 413</v>
      </c>
      <c r="B8" s="676"/>
      <c r="C8" s="676"/>
      <c r="D8" s="676"/>
      <c r="E8" s="676"/>
      <c r="F8" s="55"/>
      <c r="G8" s="675" t="s">
        <v>75</v>
      </c>
      <c r="H8" s="675"/>
      <c r="I8" s="679"/>
      <c r="J8" s="679"/>
      <c r="K8" s="679"/>
      <c r="L8" s="679"/>
    </row>
    <row r="9" spans="1:32" s="67" customFormat="1" ht="2.25" customHeight="1">
      <c r="A9" s="173"/>
      <c r="B9" s="228"/>
      <c r="C9" s="228"/>
      <c r="D9" s="228"/>
      <c r="E9" s="55"/>
      <c r="F9" s="55"/>
      <c r="G9" s="553"/>
      <c r="H9" s="131"/>
      <c r="I9" s="209"/>
      <c r="J9" s="209"/>
      <c r="K9" s="209"/>
      <c r="L9" s="210"/>
      <c r="M9" s="457"/>
      <c r="N9" s="457"/>
      <c r="O9" s="457"/>
      <c r="P9" s="457"/>
      <c r="Q9" s="457"/>
      <c r="R9" s="457"/>
      <c r="S9" s="457"/>
      <c r="T9" s="457"/>
      <c r="U9" s="457"/>
      <c r="V9" s="457"/>
      <c r="W9" s="457"/>
      <c r="X9" s="457"/>
      <c r="Y9" s="457"/>
      <c r="Z9" s="457"/>
      <c r="AA9" s="457"/>
      <c r="AB9" s="457"/>
      <c r="AC9" s="457"/>
      <c r="AD9" s="457"/>
      <c r="AE9" s="71"/>
      <c r="AF9" s="71"/>
    </row>
    <row r="10" spans="1:12" ht="12" customHeight="1">
      <c r="A10" s="173" t="s">
        <v>76</v>
      </c>
      <c r="B10" s="678" t="str">
        <f>CONCATENATE(Договор!H9)</f>
        <v>ruleva@icecompany.org</v>
      </c>
      <c r="C10" s="678"/>
      <c r="D10" s="678"/>
      <c r="E10" s="55"/>
      <c r="F10" s="55"/>
      <c r="G10" s="553"/>
      <c r="H10" s="554" t="s">
        <v>77</v>
      </c>
      <c r="I10" s="679">
        <f>CONCATENATE(Реквизиты!B26)</f>
      </c>
      <c r="J10" s="679"/>
      <c r="K10" s="679"/>
      <c r="L10" s="679"/>
    </row>
    <row r="11" spans="1:32" s="67" customFormat="1" ht="3" customHeight="1">
      <c r="A11" s="203"/>
      <c r="B11" s="203"/>
      <c r="C11" s="203"/>
      <c r="D11" s="203"/>
      <c r="E11" s="203"/>
      <c r="F11" s="203"/>
      <c r="G11" s="497"/>
      <c r="H11" s="203"/>
      <c r="I11" s="174"/>
      <c r="J11" s="175"/>
      <c r="K11" s="55"/>
      <c r="L11" s="55"/>
      <c r="M11" s="457"/>
      <c r="N11" s="457"/>
      <c r="O11" s="457"/>
      <c r="P11" s="457"/>
      <c r="Q11" s="457"/>
      <c r="R11" s="457"/>
      <c r="S11" s="457"/>
      <c r="T11" s="457"/>
      <c r="U11" s="457"/>
      <c r="V11" s="457"/>
      <c r="W11" s="457"/>
      <c r="X11" s="457"/>
      <c r="Y11" s="457"/>
      <c r="Z11" s="457"/>
      <c r="AA11" s="457"/>
      <c r="AB11" s="457"/>
      <c r="AC11" s="457"/>
      <c r="AD11" s="457"/>
      <c r="AE11" s="71"/>
      <c r="AF11" s="71"/>
    </row>
    <row r="12" spans="1:12" ht="3.75" customHeight="1">
      <c r="A12" s="192"/>
      <c r="B12" s="193"/>
      <c r="C12" s="194"/>
      <c r="D12" s="194"/>
      <c r="E12" s="194"/>
      <c r="F12" s="194"/>
      <c r="G12" s="194"/>
      <c r="H12" s="195"/>
      <c r="I12" s="196"/>
      <c r="J12" s="197"/>
      <c r="K12" s="198"/>
      <c r="L12" s="199"/>
    </row>
    <row r="13" spans="1:32" s="128" customFormat="1" ht="38.25" customHeight="1">
      <c r="A13" s="680" t="s">
        <v>643</v>
      </c>
      <c r="B13" s="680"/>
      <c r="C13" s="680"/>
      <c r="D13" s="680"/>
      <c r="E13" s="680"/>
      <c r="F13" s="680"/>
      <c r="G13" s="680"/>
      <c r="H13" s="680"/>
      <c r="I13" s="680"/>
      <c r="J13" s="680"/>
      <c r="K13" s="680"/>
      <c r="L13" s="680"/>
      <c r="M13" s="457"/>
      <c r="N13" s="457"/>
      <c r="O13" s="458"/>
      <c r="P13" s="459"/>
      <c r="Q13" s="459"/>
      <c r="R13" s="459"/>
      <c r="S13" s="459"/>
      <c r="T13" s="459"/>
      <c r="U13" s="459"/>
      <c r="V13" s="459"/>
      <c r="W13" s="459"/>
      <c r="X13" s="459"/>
      <c r="Y13" s="459"/>
      <c r="Z13" s="459"/>
      <c r="AA13" s="459"/>
      <c r="AB13" s="459"/>
      <c r="AC13" s="459"/>
      <c r="AD13" s="459"/>
      <c r="AE13" s="459"/>
      <c r="AF13" s="459"/>
    </row>
    <row r="14" spans="1:32" s="128" customFormat="1" ht="32.25" customHeight="1">
      <c r="A14" s="681" t="s">
        <v>642</v>
      </c>
      <c r="B14" s="681"/>
      <c r="C14" s="681"/>
      <c r="D14" s="681"/>
      <c r="E14" s="681"/>
      <c r="F14" s="681"/>
      <c r="G14" s="681"/>
      <c r="H14" s="681"/>
      <c r="I14" s="681"/>
      <c r="J14" s="681"/>
      <c r="K14" s="681"/>
      <c r="L14" s="681"/>
      <c r="M14" s="457"/>
      <c r="N14" s="574" t="s">
        <v>449</v>
      </c>
      <c r="O14" s="465"/>
      <c r="P14" s="466"/>
      <c r="Q14" s="466"/>
      <c r="R14" s="466"/>
      <c r="S14" s="466"/>
      <c r="T14" s="459"/>
      <c r="U14" s="459"/>
      <c r="V14" s="459"/>
      <c r="W14" s="459"/>
      <c r="X14" s="459"/>
      <c r="Y14" s="459"/>
      <c r="Z14" s="459"/>
      <c r="AA14" s="459"/>
      <c r="AB14" s="459"/>
      <c r="AC14" s="459"/>
      <c r="AD14" s="459"/>
      <c r="AE14" s="459"/>
      <c r="AF14" s="459"/>
    </row>
    <row r="15" spans="1:32" s="159" customFormat="1" ht="28.5" customHeight="1">
      <c r="A15" s="684" t="s">
        <v>402</v>
      </c>
      <c r="B15" s="685"/>
      <c r="C15" s="685"/>
      <c r="D15" s="685"/>
      <c r="E15" s="685"/>
      <c r="F15" s="685"/>
      <c r="G15" s="682" t="s">
        <v>404</v>
      </c>
      <c r="H15" s="691"/>
      <c r="I15" s="691"/>
      <c r="J15" s="683"/>
      <c r="K15" s="682" t="s">
        <v>403</v>
      </c>
      <c r="L15" s="683"/>
      <c r="M15" s="460"/>
      <c r="N15" s="467" t="s">
        <v>442</v>
      </c>
      <c r="O15" s="467"/>
      <c r="P15" s="467"/>
      <c r="Q15" s="467"/>
      <c r="R15" s="467"/>
      <c r="S15" s="467"/>
      <c r="T15" s="460"/>
      <c r="U15" s="460"/>
      <c r="V15" s="460"/>
      <c r="W15" s="460"/>
      <c r="X15" s="460"/>
      <c r="Y15" s="460"/>
      <c r="Z15" s="460"/>
      <c r="AA15" s="460"/>
      <c r="AB15" s="460"/>
      <c r="AC15" s="460"/>
      <c r="AD15" s="460"/>
      <c r="AE15" s="460"/>
      <c r="AF15" s="460"/>
    </row>
    <row r="16" spans="1:32" s="159" customFormat="1" ht="69.75" customHeight="1">
      <c r="A16" s="686"/>
      <c r="B16" s="687"/>
      <c r="C16" s="687"/>
      <c r="D16" s="687"/>
      <c r="E16" s="687"/>
      <c r="F16" s="687"/>
      <c r="G16" s="372" t="s">
        <v>547</v>
      </c>
      <c r="H16" s="372" t="s">
        <v>260</v>
      </c>
      <c r="I16" s="372" t="s">
        <v>408</v>
      </c>
      <c r="J16" s="372" t="s">
        <v>405</v>
      </c>
      <c r="K16" s="372" t="s">
        <v>406</v>
      </c>
      <c r="L16" s="372" t="s">
        <v>407</v>
      </c>
      <c r="M16" s="460"/>
      <c r="N16" s="467" t="s">
        <v>452</v>
      </c>
      <c r="O16" s="467"/>
      <c r="P16" s="467"/>
      <c r="Q16" s="467"/>
      <c r="R16" s="467"/>
      <c r="S16" s="467"/>
      <c r="T16" s="460"/>
      <c r="U16" s="460"/>
      <c r="V16" s="460"/>
      <c r="W16" s="460"/>
      <c r="X16" s="460"/>
      <c r="Y16" s="460"/>
      <c r="Z16" s="460"/>
      <c r="AA16" s="460"/>
      <c r="AB16" s="460"/>
      <c r="AC16" s="460"/>
      <c r="AD16" s="460"/>
      <c r="AE16" s="460"/>
      <c r="AF16" s="460"/>
    </row>
    <row r="17" spans="1:32" s="160" customFormat="1" ht="42.75" customHeight="1">
      <c r="A17" s="211">
        <v>1</v>
      </c>
      <c r="B17" s="688" t="s">
        <v>391</v>
      </c>
      <c r="C17" s="689"/>
      <c r="D17" s="689"/>
      <c r="E17" s="689"/>
      <c r="F17" s="690"/>
      <c r="G17" s="592"/>
      <c r="H17" s="566"/>
      <c r="I17" s="566"/>
      <c r="J17" s="566"/>
      <c r="K17" s="593"/>
      <c r="L17" s="593"/>
      <c r="M17" s="461"/>
      <c r="N17" s="677" t="s">
        <v>446</v>
      </c>
      <c r="O17" s="677"/>
      <c r="P17" s="677"/>
      <c r="Q17" s="468" t="s">
        <v>443</v>
      </c>
      <c r="R17" s="469"/>
      <c r="S17" s="469"/>
      <c r="T17" s="461"/>
      <c r="U17" s="461"/>
      <c r="V17" s="461"/>
      <c r="W17" s="461"/>
      <c r="X17" s="461"/>
      <c r="Y17" s="461"/>
      <c r="Z17" s="461"/>
      <c r="AA17" s="461"/>
      <c r="AB17" s="461"/>
      <c r="AC17" s="461"/>
      <c r="AD17" s="461"/>
      <c r="AE17" s="461"/>
      <c r="AF17" s="461"/>
    </row>
    <row r="18" spans="1:32" s="160" customFormat="1" ht="24.75" customHeight="1">
      <c r="A18" s="211">
        <v>2</v>
      </c>
      <c r="B18" s="688" t="s">
        <v>235</v>
      </c>
      <c r="C18" s="689"/>
      <c r="D18" s="689"/>
      <c r="E18" s="689"/>
      <c r="F18" s="690"/>
      <c r="G18" s="592"/>
      <c r="H18" s="566"/>
      <c r="I18" s="566"/>
      <c r="J18" s="566"/>
      <c r="K18" s="593"/>
      <c r="L18" s="593"/>
      <c r="M18" s="461"/>
      <c r="N18" s="677" t="s">
        <v>447</v>
      </c>
      <c r="O18" s="677"/>
      <c r="P18" s="677"/>
      <c r="Q18" s="468" t="s">
        <v>444</v>
      </c>
      <c r="R18" s="469"/>
      <c r="S18" s="469"/>
      <c r="T18" s="461"/>
      <c r="U18" s="461"/>
      <c r="V18" s="461"/>
      <c r="W18" s="461"/>
      <c r="X18" s="461"/>
      <c r="Y18" s="461"/>
      <c r="Z18" s="461"/>
      <c r="AA18" s="461"/>
      <c r="AB18" s="461"/>
      <c r="AC18" s="461"/>
      <c r="AD18" s="461"/>
      <c r="AE18" s="461"/>
      <c r="AF18" s="461"/>
    </row>
    <row r="19" spans="1:32" s="160" customFormat="1" ht="36" customHeight="1">
      <c r="A19" s="211">
        <v>3</v>
      </c>
      <c r="B19" s="688" t="s">
        <v>236</v>
      </c>
      <c r="C19" s="689"/>
      <c r="D19" s="689"/>
      <c r="E19" s="689"/>
      <c r="F19" s="690"/>
      <c r="G19" s="592"/>
      <c r="H19" s="566"/>
      <c r="I19" s="566"/>
      <c r="J19" s="566"/>
      <c r="K19" s="593"/>
      <c r="L19" s="593"/>
      <c r="M19" s="461"/>
      <c r="N19" s="677" t="s">
        <v>448</v>
      </c>
      <c r="O19" s="677"/>
      <c r="P19" s="677"/>
      <c r="Q19" s="468" t="s">
        <v>445</v>
      </c>
      <c r="R19" s="469"/>
      <c r="S19" s="469"/>
      <c r="T19" s="461"/>
      <c r="U19" s="461"/>
      <c r="V19" s="461"/>
      <c r="W19" s="461"/>
      <c r="X19" s="461"/>
      <c r="Y19" s="461"/>
      <c r="Z19" s="461"/>
      <c r="AA19" s="461"/>
      <c r="AB19" s="461"/>
      <c r="AC19" s="461"/>
      <c r="AD19" s="461"/>
      <c r="AE19" s="461"/>
      <c r="AF19" s="461"/>
    </row>
    <row r="20" spans="1:32" s="160" customFormat="1" ht="39" customHeight="1">
      <c r="A20" s="211">
        <v>4</v>
      </c>
      <c r="B20" s="688" t="s">
        <v>393</v>
      </c>
      <c r="C20" s="689"/>
      <c r="D20" s="689"/>
      <c r="E20" s="689"/>
      <c r="F20" s="690"/>
      <c r="G20" s="592"/>
      <c r="H20" s="566"/>
      <c r="I20" s="566"/>
      <c r="J20" s="566"/>
      <c r="K20" s="593"/>
      <c r="L20" s="593"/>
      <c r="M20" s="461"/>
      <c r="N20" s="677" t="s">
        <v>450</v>
      </c>
      <c r="O20" s="677"/>
      <c r="P20" s="677"/>
      <c r="Q20" s="468" t="s">
        <v>453</v>
      </c>
      <c r="R20" s="469"/>
      <c r="S20" s="469"/>
      <c r="T20" s="461"/>
      <c r="U20" s="461"/>
      <c r="V20" s="461"/>
      <c r="W20" s="461"/>
      <c r="X20" s="461"/>
      <c r="Y20" s="461"/>
      <c r="Z20" s="461"/>
      <c r="AA20" s="461"/>
      <c r="AB20" s="461"/>
      <c r="AC20" s="461"/>
      <c r="AD20" s="461"/>
      <c r="AE20" s="461"/>
      <c r="AF20" s="461"/>
    </row>
    <row r="21" spans="1:32" s="160" customFormat="1" ht="27" customHeight="1">
      <c r="A21" s="211">
        <v>5</v>
      </c>
      <c r="B21" s="688" t="s">
        <v>237</v>
      </c>
      <c r="C21" s="689"/>
      <c r="D21" s="689"/>
      <c r="E21" s="689"/>
      <c r="F21" s="690"/>
      <c r="G21" s="592"/>
      <c r="H21" s="566"/>
      <c r="I21" s="566"/>
      <c r="J21" s="566"/>
      <c r="K21" s="593"/>
      <c r="L21" s="593"/>
      <c r="M21" s="461"/>
      <c r="N21" s="469"/>
      <c r="O21" s="469"/>
      <c r="P21" s="469"/>
      <c r="Q21" s="469"/>
      <c r="R21" s="469"/>
      <c r="S21" s="469"/>
      <c r="T21" s="461"/>
      <c r="U21" s="461"/>
      <c r="V21" s="461"/>
      <c r="W21" s="461"/>
      <c r="X21" s="461"/>
      <c r="Y21" s="461"/>
      <c r="Z21" s="461"/>
      <c r="AA21" s="461"/>
      <c r="AB21" s="461"/>
      <c r="AC21" s="461"/>
      <c r="AD21" s="461"/>
      <c r="AE21" s="461"/>
      <c r="AF21" s="461"/>
    </row>
    <row r="22" spans="1:32" s="160" customFormat="1" ht="24.75" customHeight="1">
      <c r="A22" s="211">
        <v>6</v>
      </c>
      <c r="B22" s="688" t="s">
        <v>238</v>
      </c>
      <c r="C22" s="689"/>
      <c r="D22" s="689"/>
      <c r="E22" s="689"/>
      <c r="F22" s="690"/>
      <c r="G22" s="592"/>
      <c r="H22" s="566"/>
      <c r="I22" s="566"/>
      <c r="J22" s="566"/>
      <c r="K22" s="593"/>
      <c r="L22" s="593"/>
      <c r="M22" s="461"/>
      <c r="N22" s="467" t="s">
        <v>451</v>
      </c>
      <c r="O22" s="469"/>
      <c r="P22" s="469"/>
      <c r="Q22" s="469"/>
      <c r="R22" s="469"/>
      <c r="S22" s="469"/>
      <c r="T22" s="461"/>
      <c r="U22" s="461"/>
      <c r="V22" s="461"/>
      <c r="W22" s="461"/>
      <c r="X22" s="461"/>
      <c r="Y22" s="461"/>
      <c r="Z22" s="461"/>
      <c r="AA22" s="461"/>
      <c r="AB22" s="461"/>
      <c r="AC22" s="461"/>
      <c r="AD22" s="461"/>
      <c r="AE22" s="461"/>
      <c r="AF22" s="461"/>
    </row>
    <row r="23" spans="1:32" s="160" customFormat="1" ht="27" customHeight="1">
      <c r="A23" s="211">
        <v>7</v>
      </c>
      <c r="B23" s="688" t="s">
        <v>390</v>
      </c>
      <c r="C23" s="689"/>
      <c r="D23" s="689"/>
      <c r="E23" s="689"/>
      <c r="F23" s="690"/>
      <c r="G23" s="592"/>
      <c r="H23" s="566"/>
      <c r="I23" s="566"/>
      <c r="J23" s="566"/>
      <c r="K23" s="593"/>
      <c r="L23" s="593"/>
      <c r="M23" s="461"/>
      <c r="N23" s="468" t="s">
        <v>649</v>
      </c>
      <c r="O23" s="469"/>
      <c r="P23" s="469"/>
      <c r="Q23" s="469"/>
      <c r="R23" s="469"/>
      <c r="S23" s="469"/>
      <c r="T23" s="461"/>
      <c r="U23" s="461"/>
      <c r="V23" s="461"/>
      <c r="W23" s="461"/>
      <c r="X23" s="461"/>
      <c r="Y23" s="461"/>
      <c r="Z23" s="461"/>
      <c r="AA23" s="461"/>
      <c r="AB23" s="461"/>
      <c r="AC23" s="461"/>
      <c r="AD23" s="461"/>
      <c r="AE23" s="461"/>
      <c r="AF23" s="461"/>
    </row>
    <row r="24" spans="1:32" s="160" customFormat="1" ht="36" customHeight="1">
      <c r="A24" s="211">
        <v>8</v>
      </c>
      <c r="B24" s="688" t="s">
        <v>239</v>
      </c>
      <c r="C24" s="689"/>
      <c r="D24" s="689"/>
      <c r="E24" s="689"/>
      <c r="F24" s="690"/>
      <c r="G24" s="592"/>
      <c r="H24" s="566"/>
      <c r="I24" s="566"/>
      <c r="J24" s="566"/>
      <c r="K24" s="593"/>
      <c r="L24" s="593"/>
      <c r="M24" s="461"/>
      <c r="N24" s="467" t="s">
        <v>560</v>
      </c>
      <c r="O24" s="469"/>
      <c r="P24" s="469"/>
      <c r="Q24" s="469"/>
      <c r="R24" s="469"/>
      <c r="S24" s="469"/>
      <c r="T24" s="461"/>
      <c r="U24" s="461"/>
      <c r="V24" s="461"/>
      <c r="W24" s="461"/>
      <c r="X24" s="461"/>
      <c r="Y24" s="461"/>
      <c r="Z24" s="461"/>
      <c r="AA24" s="461"/>
      <c r="AB24" s="461"/>
      <c r="AC24" s="461"/>
      <c r="AD24" s="461"/>
      <c r="AE24" s="461"/>
      <c r="AF24" s="461"/>
    </row>
    <row r="25" spans="1:32" s="160" customFormat="1" ht="30" customHeight="1">
      <c r="A25" s="211">
        <v>9</v>
      </c>
      <c r="B25" s="688" t="s">
        <v>240</v>
      </c>
      <c r="C25" s="689"/>
      <c r="D25" s="689"/>
      <c r="E25" s="689"/>
      <c r="F25" s="690"/>
      <c r="G25" s="592"/>
      <c r="H25" s="566"/>
      <c r="I25" s="566"/>
      <c r="J25" s="566"/>
      <c r="K25" s="593"/>
      <c r="L25" s="593"/>
      <c r="M25" s="461"/>
      <c r="N25" s="468" t="s">
        <v>445</v>
      </c>
      <c r="O25" s="469"/>
      <c r="P25" s="469"/>
      <c r="Q25" s="469"/>
      <c r="R25" s="469"/>
      <c r="S25" s="469"/>
      <c r="T25" s="461"/>
      <c r="U25" s="461"/>
      <c r="V25" s="461"/>
      <c r="W25" s="461"/>
      <c r="X25" s="461"/>
      <c r="Y25" s="461"/>
      <c r="Z25" s="461"/>
      <c r="AA25" s="461"/>
      <c r="AB25" s="461"/>
      <c r="AC25" s="461"/>
      <c r="AD25" s="461"/>
      <c r="AE25" s="461"/>
      <c r="AF25" s="461"/>
    </row>
    <row r="26" spans="1:32" s="160" customFormat="1" ht="36.75" customHeight="1">
      <c r="A26" s="211">
        <v>10</v>
      </c>
      <c r="B26" s="688" t="s">
        <v>400</v>
      </c>
      <c r="C26" s="689"/>
      <c r="D26" s="689"/>
      <c r="E26" s="689"/>
      <c r="F26" s="690"/>
      <c r="G26" s="592"/>
      <c r="H26" s="566"/>
      <c r="I26" s="566"/>
      <c r="J26" s="566"/>
      <c r="K26" s="593"/>
      <c r="L26" s="593"/>
      <c r="M26" s="461"/>
      <c r="N26" s="461"/>
      <c r="O26" s="461"/>
      <c r="P26" s="461"/>
      <c r="Q26" s="461"/>
      <c r="R26" s="461"/>
      <c r="S26" s="461"/>
      <c r="T26" s="461"/>
      <c r="U26" s="461"/>
      <c r="V26" s="461"/>
      <c r="W26" s="461"/>
      <c r="X26" s="461"/>
      <c r="Y26" s="461"/>
      <c r="Z26" s="461"/>
      <c r="AA26" s="461"/>
      <c r="AB26" s="461"/>
      <c r="AC26" s="461"/>
      <c r="AD26" s="461"/>
      <c r="AE26" s="461"/>
      <c r="AF26" s="461"/>
    </row>
    <row r="27" spans="1:32" s="160" customFormat="1" ht="61.5" customHeight="1">
      <c r="A27" s="211">
        <v>11</v>
      </c>
      <c r="B27" s="688" t="s">
        <v>396</v>
      </c>
      <c r="C27" s="689"/>
      <c r="D27" s="689"/>
      <c r="E27" s="689"/>
      <c r="F27" s="690"/>
      <c r="G27" s="592"/>
      <c r="H27" s="566"/>
      <c r="I27" s="566"/>
      <c r="J27" s="566"/>
      <c r="K27" s="593"/>
      <c r="L27" s="593"/>
      <c r="M27" s="461"/>
      <c r="N27" s="461"/>
      <c r="O27" s="461"/>
      <c r="P27" s="461"/>
      <c r="Q27" s="461"/>
      <c r="R27" s="461"/>
      <c r="S27" s="461"/>
      <c r="T27" s="461"/>
      <c r="U27" s="461"/>
      <c r="V27" s="461"/>
      <c r="W27" s="461"/>
      <c r="X27" s="461"/>
      <c r="Y27" s="461"/>
      <c r="Z27" s="461"/>
      <c r="AA27" s="461"/>
      <c r="AB27" s="461"/>
      <c r="AC27" s="461"/>
      <c r="AD27" s="461"/>
      <c r="AE27" s="461"/>
      <c r="AF27" s="461"/>
    </row>
    <row r="28" spans="1:32" s="160" customFormat="1" ht="67.5" customHeight="1">
      <c r="A28" s="211">
        <v>12</v>
      </c>
      <c r="B28" s="688" t="s">
        <v>398</v>
      </c>
      <c r="C28" s="689"/>
      <c r="D28" s="689"/>
      <c r="E28" s="689"/>
      <c r="F28" s="690"/>
      <c r="G28" s="592"/>
      <c r="H28" s="566"/>
      <c r="I28" s="566"/>
      <c r="J28" s="566"/>
      <c r="K28" s="593"/>
      <c r="L28" s="593"/>
      <c r="M28" s="461"/>
      <c r="N28" s="461"/>
      <c r="O28" s="461"/>
      <c r="P28" s="461"/>
      <c r="Q28" s="461"/>
      <c r="R28" s="461"/>
      <c r="S28" s="461"/>
      <c r="T28" s="461"/>
      <c r="U28" s="461"/>
      <c r="V28" s="461"/>
      <c r="W28" s="461"/>
      <c r="X28" s="461"/>
      <c r="Y28" s="461"/>
      <c r="Z28" s="461"/>
      <c r="AA28" s="461"/>
      <c r="AB28" s="461"/>
      <c r="AC28" s="461"/>
      <c r="AD28" s="461"/>
      <c r="AE28" s="461"/>
      <c r="AF28" s="461"/>
    </row>
    <row r="29" spans="1:32" s="160" customFormat="1" ht="27.75" customHeight="1">
      <c r="A29" s="211">
        <v>13</v>
      </c>
      <c r="B29" s="688" t="s">
        <v>241</v>
      </c>
      <c r="C29" s="689"/>
      <c r="D29" s="689"/>
      <c r="E29" s="689"/>
      <c r="F29" s="690"/>
      <c r="G29" s="592"/>
      <c r="H29" s="566"/>
      <c r="I29" s="566"/>
      <c r="J29" s="566"/>
      <c r="K29" s="593"/>
      <c r="L29" s="593"/>
      <c r="M29" s="461"/>
      <c r="N29" s="461"/>
      <c r="O29" s="461"/>
      <c r="P29" s="461"/>
      <c r="Q29" s="461"/>
      <c r="R29" s="461"/>
      <c r="S29" s="461"/>
      <c r="T29" s="461"/>
      <c r="U29" s="461"/>
      <c r="V29" s="461"/>
      <c r="W29" s="461"/>
      <c r="X29" s="461"/>
      <c r="Y29" s="461"/>
      <c r="Z29" s="461"/>
      <c r="AA29" s="461"/>
      <c r="AB29" s="461"/>
      <c r="AC29" s="461"/>
      <c r="AD29" s="461"/>
      <c r="AE29" s="461"/>
      <c r="AF29" s="461"/>
    </row>
    <row r="30" spans="1:32" s="160" customFormat="1" ht="30" customHeight="1">
      <c r="A30" s="211">
        <v>14</v>
      </c>
      <c r="B30" s="688" t="s">
        <v>242</v>
      </c>
      <c r="C30" s="689"/>
      <c r="D30" s="689"/>
      <c r="E30" s="689"/>
      <c r="F30" s="690"/>
      <c r="G30" s="592"/>
      <c r="H30" s="566"/>
      <c r="I30" s="566"/>
      <c r="J30" s="566"/>
      <c r="K30" s="593"/>
      <c r="L30" s="593"/>
      <c r="M30" s="461"/>
      <c r="N30" s="461"/>
      <c r="O30" s="461"/>
      <c r="P30" s="461"/>
      <c r="Q30" s="461"/>
      <c r="R30" s="461"/>
      <c r="S30" s="461"/>
      <c r="T30" s="461"/>
      <c r="U30" s="461"/>
      <c r="V30" s="461"/>
      <c r="W30" s="461"/>
      <c r="X30" s="461"/>
      <c r="Y30" s="461"/>
      <c r="Z30" s="461"/>
      <c r="AA30" s="461"/>
      <c r="AB30" s="461"/>
      <c r="AC30" s="461"/>
      <c r="AD30" s="461"/>
      <c r="AE30" s="461"/>
      <c r="AF30" s="461"/>
    </row>
    <row r="31" spans="1:32" s="160" customFormat="1" ht="27.75" customHeight="1">
      <c r="A31" s="211">
        <v>15</v>
      </c>
      <c r="B31" s="688" t="s">
        <v>243</v>
      </c>
      <c r="C31" s="689"/>
      <c r="D31" s="689"/>
      <c r="E31" s="689"/>
      <c r="F31" s="690"/>
      <c r="G31" s="592"/>
      <c r="H31" s="566"/>
      <c r="I31" s="566"/>
      <c r="J31" s="566"/>
      <c r="K31" s="593"/>
      <c r="L31" s="593"/>
      <c r="M31" s="461"/>
      <c r="N31" s="461"/>
      <c r="O31" s="461"/>
      <c r="P31" s="461"/>
      <c r="Q31" s="461"/>
      <c r="R31" s="461"/>
      <c r="S31" s="461"/>
      <c r="T31" s="461"/>
      <c r="U31" s="461"/>
      <c r="V31" s="461"/>
      <c r="W31" s="461"/>
      <c r="X31" s="461"/>
      <c r="Y31" s="461"/>
      <c r="Z31" s="461"/>
      <c r="AA31" s="461"/>
      <c r="AB31" s="461"/>
      <c r="AC31" s="461"/>
      <c r="AD31" s="461"/>
      <c r="AE31" s="461"/>
      <c r="AF31" s="461"/>
    </row>
    <row r="32" spans="1:32" s="160" customFormat="1" ht="27" customHeight="1">
      <c r="A32" s="211">
        <v>16</v>
      </c>
      <c r="B32" s="688" t="s">
        <v>244</v>
      </c>
      <c r="C32" s="689"/>
      <c r="D32" s="689"/>
      <c r="E32" s="689"/>
      <c r="F32" s="690"/>
      <c r="G32" s="592"/>
      <c r="H32" s="566"/>
      <c r="I32" s="566"/>
      <c r="J32" s="566"/>
      <c r="K32" s="593"/>
      <c r="L32" s="593"/>
      <c r="M32" s="461"/>
      <c r="N32" s="461"/>
      <c r="O32" s="461"/>
      <c r="P32" s="461"/>
      <c r="Q32" s="461"/>
      <c r="R32" s="461"/>
      <c r="S32" s="461"/>
      <c r="T32" s="461"/>
      <c r="U32" s="461"/>
      <c r="V32" s="461"/>
      <c r="W32" s="461"/>
      <c r="X32" s="461"/>
      <c r="Y32" s="461"/>
      <c r="Z32" s="461"/>
      <c r="AA32" s="461"/>
      <c r="AB32" s="461"/>
      <c r="AC32" s="461"/>
      <c r="AD32" s="461"/>
      <c r="AE32" s="461"/>
      <c r="AF32" s="461"/>
    </row>
    <row r="33" spans="1:32" s="160" customFormat="1" ht="28.5" customHeight="1">
      <c r="A33" s="211">
        <v>17</v>
      </c>
      <c r="B33" s="688" t="s">
        <v>245</v>
      </c>
      <c r="C33" s="689"/>
      <c r="D33" s="689"/>
      <c r="E33" s="689"/>
      <c r="F33" s="690"/>
      <c r="G33" s="592"/>
      <c r="H33" s="566"/>
      <c r="I33" s="566"/>
      <c r="J33" s="566"/>
      <c r="K33" s="593"/>
      <c r="L33" s="593"/>
      <c r="M33" s="461"/>
      <c r="N33" s="461"/>
      <c r="O33" s="461"/>
      <c r="P33" s="461"/>
      <c r="Q33" s="461"/>
      <c r="R33" s="461"/>
      <c r="S33" s="461"/>
      <c r="T33" s="461"/>
      <c r="U33" s="461"/>
      <c r="V33" s="461"/>
      <c r="W33" s="461"/>
      <c r="X33" s="461"/>
      <c r="Y33" s="461"/>
      <c r="Z33" s="461"/>
      <c r="AA33" s="461"/>
      <c r="AB33" s="461"/>
      <c r="AC33" s="461"/>
      <c r="AD33" s="461"/>
      <c r="AE33" s="461"/>
      <c r="AF33" s="461"/>
    </row>
    <row r="34" spans="1:32" s="160" customFormat="1" ht="24.75" customHeight="1">
      <c r="A34" s="211">
        <v>18</v>
      </c>
      <c r="B34" s="688" t="s">
        <v>392</v>
      </c>
      <c r="C34" s="689"/>
      <c r="D34" s="689"/>
      <c r="E34" s="689"/>
      <c r="F34" s="690"/>
      <c r="G34" s="592"/>
      <c r="H34" s="566"/>
      <c r="I34" s="566"/>
      <c r="J34" s="566"/>
      <c r="K34" s="593"/>
      <c r="L34" s="593"/>
      <c r="M34" s="461"/>
      <c r="N34" s="461"/>
      <c r="O34" s="461"/>
      <c r="P34" s="461"/>
      <c r="Q34" s="461"/>
      <c r="R34" s="461"/>
      <c r="S34" s="461"/>
      <c r="T34" s="461"/>
      <c r="U34" s="461"/>
      <c r="V34" s="461"/>
      <c r="W34" s="461"/>
      <c r="X34" s="461"/>
      <c r="Y34" s="461"/>
      <c r="Z34" s="461"/>
      <c r="AA34" s="461"/>
      <c r="AB34" s="461"/>
      <c r="AC34" s="461"/>
      <c r="AD34" s="461"/>
      <c r="AE34" s="461"/>
      <c r="AF34" s="461"/>
    </row>
    <row r="35" spans="1:32" s="160" customFormat="1" ht="33.75" customHeight="1">
      <c r="A35" s="211">
        <v>19</v>
      </c>
      <c r="B35" s="688" t="s">
        <v>246</v>
      </c>
      <c r="C35" s="689"/>
      <c r="D35" s="689"/>
      <c r="E35" s="689"/>
      <c r="F35" s="690"/>
      <c r="G35" s="592"/>
      <c r="H35" s="566"/>
      <c r="I35" s="566"/>
      <c r="J35" s="566"/>
      <c r="K35" s="593"/>
      <c r="L35" s="593"/>
      <c r="M35" s="461"/>
      <c r="N35" s="461"/>
      <c r="O35" s="461"/>
      <c r="P35" s="461"/>
      <c r="Q35" s="461"/>
      <c r="R35" s="461"/>
      <c r="S35" s="461"/>
      <c r="T35" s="461"/>
      <c r="U35" s="461"/>
      <c r="V35" s="461"/>
      <c r="W35" s="461"/>
      <c r="X35" s="461"/>
      <c r="Y35" s="461"/>
      <c r="Z35" s="461"/>
      <c r="AA35" s="461"/>
      <c r="AB35" s="461"/>
      <c r="AC35" s="461"/>
      <c r="AD35" s="461"/>
      <c r="AE35" s="461"/>
      <c r="AF35" s="461"/>
    </row>
    <row r="36" spans="1:32" s="160" customFormat="1" ht="40.5" customHeight="1">
      <c r="A36" s="211">
        <v>20</v>
      </c>
      <c r="B36" s="688" t="s">
        <v>247</v>
      </c>
      <c r="C36" s="689"/>
      <c r="D36" s="689"/>
      <c r="E36" s="689"/>
      <c r="F36" s="690"/>
      <c r="G36" s="592"/>
      <c r="H36" s="566"/>
      <c r="I36" s="566"/>
      <c r="J36" s="566"/>
      <c r="K36" s="593"/>
      <c r="L36" s="593"/>
      <c r="M36" s="461"/>
      <c r="N36" s="461"/>
      <c r="O36" s="461"/>
      <c r="P36" s="461"/>
      <c r="Q36" s="461"/>
      <c r="R36" s="461"/>
      <c r="S36" s="461"/>
      <c r="T36" s="461"/>
      <c r="U36" s="461"/>
      <c r="V36" s="461"/>
      <c r="W36" s="461"/>
      <c r="X36" s="461"/>
      <c r="Y36" s="461"/>
      <c r="Z36" s="461"/>
      <c r="AA36" s="461"/>
      <c r="AB36" s="461"/>
      <c r="AC36" s="461"/>
      <c r="AD36" s="461"/>
      <c r="AE36" s="461"/>
      <c r="AF36" s="461"/>
    </row>
    <row r="37" spans="1:32" s="160" customFormat="1" ht="33.75" customHeight="1">
      <c r="A37" s="211">
        <v>21</v>
      </c>
      <c r="B37" s="688" t="s">
        <v>472</v>
      </c>
      <c r="C37" s="689"/>
      <c r="D37" s="689"/>
      <c r="E37" s="689"/>
      <c r="F37" s="690"/>
      <c r="G37" s="592"/>
      <c r="H37" s="566"/>
      <c r="I37" s="566"/>
      <c r="J37" s="566"/>
      <c r="K37" s="593"/>
      <c r="L37" s="593"/>
      <c r="M37" s="461"/>
      <c r="N37" s="461"/>
      <c r="O37" s="461"/>
      <c r="P37" s="461"/>
      <c r="Q37" s="461"/>
      <c r="R37" s="461"/>
      <c r="S37" s="461"/>
      <c r="T37" s="461"/>
      <c r="U37" s="461"/>
      <c r="V37" s="461"/>
      <c r="W37" s="461"/>
      <c r="X37" s="461"/>
      <c r="Y37" s="461"/>
      <c r="Z37" s="461"/>
      <c r="AA37" s="461"/>
      <c r="AB37" s="461"/>
      <c r="AC37" s="461"/>
      <c r="AD37" s="461"/>
      <c r="AE37" s="461"/>
      <c r="AF37" s="461"/>
    </row>
    <row r="38" spans="1:32" s="160" customFormat="1" ht="24.75" customHeight="1">
      <c r="A38" s="211">
        <v>22</v>
      </c>
      <c r="B38" s="688" t="s">
        <v>248</v>
      </c>
      <c r="C38" s="689"/>
      <c r="D38" s="689"/>
      <c r="E38" s="689"/>
      <c r="F38" s="690"/>
      <c r="G38" s="592"/>
      <c r="H38" s="566"/>
      <c r="I38" s="566"/>
      <c r="J38" s="566"/>
      <c r="K38" s="593"/>
      <c r="L38" s="593"/>
      <c r="M38" s="461"/>
      <c r="N38" s="461"/>
      <c r="O38" s="461"/>
      <c r="P38" s="461"/>
      <c r="Q38" s="461"/>
      <c r="R38" s="461"/>
      <c r="S38" s="461"/>
      <c r="T38" s="461"/>
      <c r="U38" s="461"/>
      <c r="V38" s="461"/>
      <c r="W38" s="461"/>
      <c r="X38" s="461"/>
      <c r="Y38" s="461"/>
      <c r="Z38" s="461"/>
      <c r="AA38" s="461"/>
      <c r="AB38" s="461"/>
      <c r="AC38" s="461"/>
      <c r="AD38" s="461"/>
      <c r="AE38" s="461"/>
      <c r="AF38" s="461"/>
    </row>
    <row r="39" spans="1:32" s="160" customFormat="1" ht="27.75" customHeight="1">
      <c r="A39" s="211">
        <v>23</v>
      </c>
      <c r="B39" s="688" t="s">
        <v>258</v>
      </c>
      <c r="C39" s="689"/>
      <c r="D39" s="689"/>
      <c r="E39" s="689"/>
      <c r="F39" s="690"/>
      <c r="G39" s="592"/>
      <c r="H39" s="566"/>
      <c r="I39" s="566"/>
      <c r="J39" s="566"/>
      <c r="K39" s="593"/>
      <c r="L39" s="593"/>
      <c r="M39" s="461"/>
      <c r="N39" s="461"/>
      <c r="O39" s="461"/>
      <c r="P39" s="461"/>
      <c r="Q39" s="461"/>
      <c r="R39" s="461"/>
      <c r="S39" s="461"/>
      <c r="T39" s="461"/>
      <c r="U39" s="461"/>
      <c r="V39" s="461"/>
      <c r="W39" s="461"/>
      <c r="X39" s="461"/>
      <c r="Y39" s="461"/>
      <c r="Z39" s="461"/>
      <c r="AA39" s="461"/>
      <c r="AB39" s="461"/>
      <c r="AC39" s="461"/>
      <c r="AD39" s="461"/>
      <c r="AE39" s="461"/>
      <c r="AF39" s="461"/>
    </row>
    <row r="40" spans="1:32" s="160" customFormat="1" ht="54.75" customHeight="1">
      <c r="A40" s="211">
        <v>24</v>
      </c>
      <c r="B40" s="688" t="s">
        <v>249</v>
      </c>
      <c r="C40" s="689"/>
      <c r="D40" s="689"/>
      <c r="E40" s="689"/>
      <c r="F40" s="690"/>
      <c r="G40" s="592"/>
      <c r="H40" s="566"/>
      <c r="I40" s="566"/>
      <c r="J40" s="566"/>
      <c r="K40" s="593"/>
      <c r="L40" s="593"/>
      <c r="M40" s="461"/>
      <c r="N40" s="461"/>
      <c r="O40" s="461"/>
      <c r="P40" s="461"/>
      <c r="Q40" s="461"/>
      <c r="R40" s="461"/>
      <c r="S40" s="461"/>
      <c r="T40" s="461"/>
      <c r="U40" s="461"/>
      <c r="V40" s="461"/>
      <c r="W40" s="461"/>
      <c r="X40" s="461"/>
      <c r="Y40" s="461"/>
      <c r="Z40" s="461"/>
      <c r="AA40" s="461"/>
      <c r="AB40" s="461"/>
      <c r="AC40" s="461"/>
      <c r="AD40" s="461"/>
      <c r="AE40" s="461"/>
      <c r="AF40" s="461"/>
    </row>
    <row r="41" spans="1:32" s="160" customFormat="1" ht="54.75" customHeight="1">
      <c r="A41" s="211">
        <v>25</v>
      </c>
      <c r="B41" s="688" t="s">
        <v>250</v>
      </c>
      <c r="C41" s="689"/>
      <c r="D41" s="689"/>
      <c r="E41" s="689"/>
      <c r="F41" s="690"/>
      <c r="G41" s="592"/>
      <c r="H41" s="566"/>
      <c r="I41" s="566"/>
      <c r="J41" s="566"/>
      <c r="K41" s="593"/>
      <c r="L41" s="593"/>
      <c r="M41" s="461"/>
      <c r="N41" s="461"/>
      <c r="O41" s="461"/>
      <c r="P41" s="461"/>
      <c r="Q41" s="461"/>
      <c r="R41" s="461"/>
      <c r="S41" s="461"/>
      <c r="T41" s="461"/>
      <c r="U41" s="461"/>
      <c r="V41" s="461"/>
      <c r="W41" s="461"/>
      <c r="X41" s="461"/>
      <c r="Y41" s="461"/>
      <c r="Z41" s="461"/>
      <c r="AA41" s="461"/>
      <c r="AB41" s="461"/>
      <c r="AC41" s="461"/>
      <c r="AD41" s="461"/>
      <c r="AE41" s="461"/>
      <c r="AF41" s="461"/>
    </row>
    <row r="42" spans="1:32" s="160" customFormat="1" ht="30" customHeight="1">
      <c r="A42" s="211">
        <v>26</v>
      </c>
      <c r="B42" s="688" t="s">
        <v>251</v>
      </c>
      <c r="C42" s="689"/>
      <c r="D42" s="689"/>
      <c r="E42" s="689"/>
      <c r="F42" s="690"/>
      <c r="G42" s="592"/>
      <c r="H42" s="566"/>
      <c r="I42" s="566"/>
      <c r="J42" s="566"/>
      <c r="K42" s="593"/>
      <c r="L42" s="593"/>
      <c r="M42" s="461"/>
      <c r="N42" s="461"/>
      <c r="O42" s="461"/>
      <c r="P42" s="461"/>
      <c r="Q42" s="461"/>
      <c r="R42" s="461"/>
      <c r="S42" s="461"/>
      <c r="T42" s="461"/>
      <c r="U42" s="461"/>
      <c r="V42" s="461"/>
      <c r="W42" s="461"/>
      <c r="X42" s="461"/>
      <c r="Y42" s="461"/>
      <c r="Z42" s="461"/>
      <c r="AA42" s="461"/>
      <c r="AB42" s="461"/>
      <c r="AC42" s="461"/>
      <c r="AD42" s="461"/>
      <c r="AE42" s="461"/>
      <c r="AF42" s="461"/>
    </row>
    <row r="43" spans="1:32" s="160" customFormat="1" ht="66" customHeight="1">
      <c r="A43" s="211">
        <v>27</v>
      </c>
      <c r="B43" s="688" t="s">
        <v>394</v>
      </c>
      <c r="C43" s="689"/>
      <c r="D43" s="689"/>
      <c r="E43" s="689"/>
      <c r="F43" s="690"/>
      <c r="G43" s="592"/>
      <c r="H43" s="566"/>
      <c r="I43" s="566"/>
      <c r="J43" s="566"/>
      <c r="K43" s="593"/>
      <c r="L43" s="593"/>
      <c r="M43" s="461"/>
      <c r="N43" s="461"/>
      <c r="O43" s="461"/>
      <c r="P43" s="461"/>
      <c r="Q43" s="461"/>
      <c r="R43" s="461"/>
      <c r="S43" s="461"/>
      <c r="T43" s="461"/>
      <c r="U43" s="461"/>
      <c r="V43" s="461"/>
      <c r="W43" s="461"/>
      <c r="X43" s="461"/>
      <c r="Y43" s="461"/>
      <c r="Z43" s="461"/>
      <c r="AA43" s="461"/>
      <c r="AB43" s="461"/>
      <c r="AC43" s="461"/>
      <c r="AD43" s="461"/>
      <c r="AE43" s="461"/>
      <c r="AF43" s="461"/>
    </row>
    <row r="44" spans="1:32" s="160" customFormat="1" ht="30" customHeight="1">
      <c r="A44" s="211">
        <v>28</v>
      </c>
      <c r="B44" s="688" t="s">
        <v>252</v>
      </c>
      <c r="C44" s="689"/>
      <c r="D44" s="689"/>
      <c r="E44" s="689"/>
      <c r="F44" s="690"/>
      <c r="G44" s="592"/>
      <c r="H44" s="566"/>
      <c r="I44" s="566"/>
      <c r="J44" s="566"/>
      <c r="K44" s="593"/>
      <c r="L44" s="593"/>
      <c r="M44" s="461"/>
      <c r="N44" s="461"/>
      <c r="O44" s="461"/>
      <c r="P44" s="461"/>
      <c r="Q44" s="461"/>
      <c r="R44" s="461"/>
      <c r="S44" s="461"/>
      <c r="T44" s="461"/>
      <c r="U44" s="461"/>
      <c r="V44" s="461"/>
      <c r="W44" s="461"/>
      <c r="X44" s="461"/>
      <c r="Y44" s="461"/>
      <c r="Z44" s="461"/>
      <c r="AA44" s="461"/>
      <c r="AB44" s="461"/>
      <c r="AC44" s="461"/>
      <c r="AD44" s="461"/>
      <c r="AE44" s="461"/>
      <c r="AF44" s="461"/>
    </row>
    <row r="45" spans="1:32" s="160" customFormat="1" ht="24.75" customHeight="1">
      <c r="A45" s="211">
        <v>29</v>
      </c>
      <c r="B45" s="688" t="s">
        <v>253</v>
      </c>
      <c r="C45" s="689"/>
      <c r="D45" s="689"/>
      <c r="E45" s="689"/>
      <c r="F45" s="690"/>
      <c r="G45" s="592"/>
      <c r="H45" s="566"/>
      <c r="I45" s="566"/>
      <c r="J45" s="566"/>
      <c r="K45" s="593"/>
      <c r="L45" s="593"/>
      <c r="M45" s="461"/>
      <c r="N45" s="461"/>
      <c r="O45" s="461"/>
      <c r="P45" s="461"/>
      <c r="Q45" s="461"/>
      <c r="R45" s="461"/>
      <c r="S45" s="461"/>
      <c r="T45" s="461"/>
      <c r="U45" s="461"/>
      <c r="V45" s="461"/>
      <c r="W45" s="461"/>
      <c r="X45" s="461"/>
      <c r="Y45" s="461"/>
      <c r="Z45" s="461"/>
      <c r="AA45" s="461"/>
      <c r="AB45" s="461"/>
      <c r="AC45" s="461"/>
      <c r="AD45" s="461"/>
      <c r="AE45" s="461"/>
      <c r="AF45" s="461"/>
    </row>
    <row r="46" spans="1:32" s="160" customFormat="1" ht="28.5" customHeight="1">
      <c r="A46" s="211">
        <v>30</v>
      </c>
      <c r="B46" s="688" t="s">
        <v>254</v>
      </c>
      <c r="C46" s="689"/>
      <c r="D46" s="689"/>
      <c r="E46" s="689"/>
      <c r="F46" s="690"/>
      <c r="G46" s="592"/>
      <c r="H46" s="566"/>
      <c r="I46" s="566"/>
      <c r="J46" s="566"/>
      <c r="K46" s="593"/>
      <c r="L46" s="593"/>
      <c r="M46" s="461"/>
      <c r="N46" s="461"/>
      <c r="O46" s="461"/>
      <c r="P46" s="461"/>
      <c r="Q46" s="461"/>
      <c r="R46" s="461"/>
      <c r="S46" s="461"/>
      <c r="T46" s="461"/>
      <c r="U46" s="461"/>
      <c r="V46" s="461"/>
      <c r="W46" s="461"/>
      <c r="X46" s="461"/>
      <c r="Y46" s="461"/>
      <c r="Z46" s="461"/>
      <c r="AA46" s="461"/>
      <c r="AB46" s="461"/>
      <c r="AC46" s="461"/>
      <c r="AD46" s="461"/>
      <c r="AE46" s="461"/>
      <c r="AF46" s="461"/>
    </row>
    <row r="47" spans="1:32" s="160" customFormat="1" ht="45" customHeight="1">
      <c r="A47" s="211">
        <v>31</v>
      </c>
      <c r="B47" s="688" t="s">
        <v>397</v>
      </c>
      <c r="C47" s="689"/>
      <c r="D47" s="689"/>
      <c r="E47" s="689"/>
      <c r="F47" s="690"/>
      <c r="G47" s="592"/>
      <c r="H47" s="566"/>
      <c r="I47" s="566"/>
      <c r="J47" s="566"/>
      <c r="K47" s="593"/>
      <c r="L47" s="593"/>
      <c r="M47" s="461"/>
      <c r="N47" s="461"/>
      <c r="O47" s="461"/>
      <c r="P47" s="461"/>
      <c r="Q47" s="461"/>
      <c r="R47" s="461"/>
      <c r="S47" s="461"/>
      <c r="T47" s="461"/>
      <c r="U47" s="461"/>
      <c r="V47" s="461"/>
      <c r="W47" s="461"/>
      <c r="X47" s="461"/>
      <c r="Y47" s="461"/>
      <c r="Z47" s="461"/>
      <c r="AA47" s="461"/>
      <c r="AB47" s="461"/>
      <c r="AC47" s="461"/>
      <c r="AD47" s="461"/>
      <c r="AE47" s="461"/>
      <c r="AF47" s="461"/>
    </row>
    <row r="48" spans="1:32" s="160" customFormat="1" ht="30.75" customHeight="1">
      <c r="A48" s="211">
        <v>32</v>
      </c>
      <c r="B48" s="688" t="s">
        <v>255</v>
      </c>
      <c r="C48" s="689"/>
      <c r="D48" s="689"/>
      <c r="E48" s="689"/>
      <c r="F48" s="690"/>
      <c r="G48" s="592"/>
      <c r="H48" s="566"/>
      <c r="I48" s="566"/>
      <c r="J48" s="566"/>
      <c r="K48" s="593"/>
      <c r="L48" s="593"/>
      <c r="M48" s="461"/>
      <c r="N48" s="461"/>
      <c r="O48" s="461"/>
      <c r="P48" s="461"/>
      <c r="Q48" s="461"/>
      <c r="R48" s="461"/>
      <c r="S48" s="461"/>
      <c r="T48" s="461"/>
      <c r="U48" s="461"/>
      <c r="V48" s="461"/>
      <c r="W48" s="461"/>
      <c r="X48" s="461"/>
      <c r="Y48" s="461"/>
      <c r="Z48" s="461"/>
      <c r="AA48" s="461"/>
      <c r="AB48" s="461"/>
      <c r="AC48" s="461"/>
      <c r="AD48" s="461"/>
      <c r="AE48" s="461"/>
      <c r="AF48" s="461"/>
    </row>
    <row r="49" spans="1:32" s="160" customFormat="1" ht="54" customHeight="1">
      <c r="A49" s="211">
        <v>33</v>
      </c>
      <c r="B49" s="688" t="s">
        <v>256</v>
      </c>
      <c r="C49" s="689"/>
      <c r="D49" s="689"/>
      <c r="E49" s="689"/>
      <c r="F49" s="690"/>
      <c r="G49" s="592"/>
      <c r="H49" s="566"/>
      <c r="I49" s="566"/>
      <c r="J49" s="566"/>
      <c r="K49" s="593"/>
      <c r="L49" s="593"/>
      <c r="M49" s="461"/>
      <c r="N49" s="461"/>
      <c r="O49" s="461"/>
      <c r="P49" s="461"/>
      <c r="Q49" s="461"/>
      <c r="R49" s="461"/>
      <c r="S49" s="461"/>
      <c r="T49" s="461"/>
      <c r="U49" s="461"/>
      <c r="V49" s="461"/>
      <c r="W49" s="461"/>
      <c r="X49" s="461"/>
      <c r="Y49" s="461"/>
      <c r="Z49" s="461"/>
      <c r="AA49" s="461"/>
      <c r="AB49" s="461"/>
      <c r="AC49" s="461"/>
      <c r="AD49" s="461"/>
      <c r="AE49" s="461"/>
      <c r="AF49" s="461"/>
    </row>
    <row r="50" spans="1:32" s="160" customFormat="1" ht="33.75" customHeight="1">
      <c r="A50" s="211">
        <v>34</v>
      </c>
      <c r="B50" s="688" t="s">
        <v>257</v>
      </c>
      <c r="C50" s="689"/>
      <c r="D50" s="689"/>
      <c r="E50" s="689"/>
      <c r="F50" s="690"/>
      <c r="G50" s="592"/>
      <c r="H50" s="566"/>
      <c r="I50" s="566"/>
      <c r="J50" s="566"/>
      <c r="K50" s="593"/>
      <c r="L50" s="593"/>
      <c r="M50" s="461"/>
      <c r="N50" s="461"/>
      <c r="O50" s="461"/>
      <c r="P50" s="461"/>
      <c r="Q50" s="461"/>
      <c r="R50" s="461"/>
      <c r="S50" s="461"/>
      <c r="T50" s="461"/>
      <c r="U50" s="461"/>
      <c r="V50" s="461"/>
      <c r="W50" s="461"/>
      <c r="X50" s="461"/>
      <c r="Y50" s="461"/>
      <c r="Z50" s="461"/>
      <c r="AA50" s="461"/>
      <c r="AB50" s="461"/>
      <c r="AC50" s="461"/>
      <c r="AD50" s="461"/>
      <c r="AE50" s="461"/>
      <c r="AF50" s="461"/>
    </row>
    <row r="51" spans="1:32" s="160" customFormat="1" ht="27" customHeight="1">
      <c r="A51" s="211">
        <v>35</v>
      </c>
      <c r="B51" s="688" t="s">
        <v>395</v>
      </c>
      <c r="C51" s="689"/>
      <c r="D51" s="689"/>
      <c r="E51" s="689"/>
      <c r="F51" s="690"/>
      <c r="G51" s="592"/>
      <c r="H51" s="566"/>
      <c r="I51" s="566"/>
      <c r="J51" s="566"/>
      <c r="K51" s="593"/>
      <c r="L51" s="593"/>
      <c r="M51" s="461"/>
      <c r="N51" s="461"/>
      <c r="O51" s="461"/>
      <c r="P51" s="461"/>
      <c r="Q51" s="461"/>
      <c r="R51" s="461"/>
      <c r="S51" s="461"/>
      <c r="T51" s="461"/>
      <c r="U51" s="461"/>
      <c r="V51" s="461"/>
      <c r="W51" s="461"/>
      <c r="X51" s="461"/>
      <c r="Y51" s="461"/>
      <c r="Z51" s="461"/>
      <c r="AA51" s="461"/>
      <c r="AB51" s="461"/>
      <c r="AC51" s="461"/>
      <c r="AD51" s="461"/>
      <c r="AE51" s="461"/>
      <c r="AF51" s="461"/>
    </row>
    <row r="52" spans="1:32" s="160" customFormat="1" ht="76.5" customHeight="1">
      <c r="A52" s="211">
        <v>36</v>
      </c>
      <c r="B52" s="688" t="s">
        <v>471</v>
      </c>
      <c r="C52" s="689"/>
      <c r="D52" s="689"/>
      <c r="E52" s="689"/>
      <c r="F52" s="690"/>
      <c r="G52" s="592"/>
      <c r="H52" s="566"/>
      <c r="I52" s="566"/>
      <c r="J52" s="566"/>
      <c r="K52" s="593"/>
      <c r="L52" s="593"/>
      <c r="M52" s="461"/>
      <c r="N52" s="461"/>
      <c r="O52" s="461"/>
      <c r="P52" s="461"/>
      <c r="Q52" s="461"/>
      <c r="R52" s="461"/>
      <c r="S52" s="461"/>
      <c r="T52" s="461"/>
      <c r="U52" s="461"/>
      <c r="V52" s="461"/>
      <c r="W52" s="461"/>
      <c r="X52" s="461"/>
      <c r="Y52" s="461"/>
      <c r="Z52" s="461"/>
      <c r="AA52" s="461"/>
      <c r="AB52" s="461"/>
      <c r="AC52" s="461"/>
      <c r="AD52" s="461"/>
      <c r="AE52" s="461"/>
      <c r="AF52" s="461"/>
    </row>
    <row r="53" spans="1:32" s="160" customFormat="1" ht="27" customHeight="1">
      <c r="A53" s="211">
        <v>37</v>
      </c>
      <c r="B53" s="688" t="s">
        <v>263</v>
      </c>
      <c r="C53" s="689"/>
      <c r="D53" s="689"/>
      <c r="E53" s="689"/>
      <c r="F53" s="690"/>
      <c r="G53" s="592"/>
      <c r="H53" s="566"/>
      <c r="I53" s="566"/>
      <c r="J53" s="566"/>
      <c r="K53" s="593"/>
      <c r="L53" s="593"/>
      <c r="M53" s="461"/>
      <c r="N53" s="461"/>
      <c r="O53" s="461"/>
      <c r="P53" s="461"/>
      <c r="Q53" s="461"/>
      <c r="R53" s="461"/>
      <c r="S53" s="461"/>
      <c r="T53" s="461"/>
      <c r="U53" s="461"/>
      <c r="V53" s="461"/>
      <c r="W53" s="461"/>
      <c r="X53" s="461"/>
      <c r="Y53" s="461"/>
      <c r="Z53" s="461"/>
      <c r="AA53" s="461"/>
      <c r="AB53" s="461"/>
      <c r="AC53" s="461"/>
      <c r="AD53" s="461"/>
      <c r="AE53" s="461"/>
      <c r="AF53" s="461"/>
    </row>
    <row r="54" spans="1:32" s="160" customFormat="1" ht="30" customHeight="1">
      <c r="A54" s="211">
        <v>38</v>
      </c>
      <c r="B54" s="688" t="s">
        <v>264</v>
      </c>
      <c r="C54" s="689"/>
      <c r="D54" s="689"/>
      <c r="E54" s="689"/>
      <c r="F54" s="690"/>
      <c r="G54" s="592"/>
      <c r="H54" s="566"/>
      <c r="I54" s="566"/>
      <c r="J54" s="566"/>
      <c r="K54" s="593"/>
      <c r="L54" s="593"/>
      <c r="M54" s="461"/>
      <c r="N54" s="461"/>
      <c r="O54" s="461"/>
      <c r="P54" s="461"/>
      <c r="Q54" s="461"/>
      <c r="R54" s="461"/>
      <c r="S54" s="461"/>
      <c r="T54" s="461"/>
      <c r="U54" s="461"/>
      <c r="V54" s="461"/>
      <c r="W54" s="461"/>
      <c r="X54" s="461"/>
      <c r="Y54" s="461"/>
      <c r="Z54" s="461"/>
      <c r="AA54" s="461"/>
      <c r="AB54" s="461"/>
      <c r="AC54" s="461"/>
      <c r="AD54" s="461"/>
      <c r="AE54" s="461"/>
      <c r="AF54" s="461"/>
    </row>
    <row r="55" spans="1:32" s="160" customFormat="1" ht="39" customHeight="1">
      <c r="A55" s="211">
        <v>39</v>
      </c>
      <c r="B55" s="688" t="s">
        <v>470</v>
      </c>
      <c r="C55" s="689"/>
      <c r="D55" s="689"/>
      <c r="E55" s="689"/>
      <c r="F55" s="690"/>
      <c r="G55" s="592"/>
      <c r="H55" s="566"/>
      <c r="I55" s="566"/>
      <c r="J55" s="566"/>
      <c r="K55" s="593"/>
      <c r="L55" s="593"/>
      <c r="M55" s="461"/>
      <c r="N55" s="461"/>
      <c r="O55" s="461"/>
      <c r="P55" s="461"/>
      <c r="Q55" s="461"/>
      <c r="R55" s="461"/>
      <c r="S55" s="461"/>
      <c r="T55" s="461"/>
      <c r="U55" s="461"/>
      <c r="V55" s="461"/>
      <c r="W55" s="461"/>
      <c r="X55" s="461"/>
      <c r="Y55" s="461"/>
      <c r="Z55" s="461"/>
      <c r="AA55" s="461"/>
      <c r="AB55" s="461"/>
      <c r="AC55" s="461"/>
      <c r="AD55" s="461"/>
      <c r="AE55" s="461"/>
      <c r="AF55" s="461"/>
    </row>
    <row r="56" spans="1:32" s="160" customFormat="1" ht="26.25" customHeight="1">
      <c r="A56" s="211">
        <v>40</v>
      </c>
      <c r="B56" s="688" t="s">
        <v>399</v>
      </c>
      <c r="C56" s="689"/>
      <c r="D56" s="689"/>
      <c r="E56" s="689"/>
      <c r="F56" s="690"/>
      <c r="G56" s="592"/>
      <c r="H56" s="566"/>
      <c r="I56" s="566"/>
      <c r="J56" s="566"/>
      <c r="K56" s="593"/>
      <c r="L56" s="593"/>
      <c r="M56" s="461"/>
      <c r="N56" s="461"/>
      <c r="O56" s="461"/>
      <c r="P56" s="461"/>
      <c r="Q56" s="461"/>
      <c r="R56" s="461"/>
      <c r="S56" s="461"/>
      <c r="T56" s="461"/>
      <c r="U56" s="461"/>
      <c r="V56" s="461"/>
      <c r="W56" s="461"/>
      <c r="X56" s="461"/>
      <c r="Y56" s="461"/>
      <c r="Z56" s="461"/>
      <c r="AA56" s="461"/>
      <c r="AB56" s="461"/>
      <c r="AC56" s="461"/>
      <c r="AD56" s="461"/>
      <c r="AE56" s="461"/>
      <c r="AF56" s="461"/>
    </row>
    <row r="57" spans="1:32" s="349" customFormat="1" ht="9" customHeight="1">
      <c r="A57" s="716"/>
      <c r="B57" s="717"/>
      <c r="C57" s="717"/>
      <c r="D57" s="717"/>
      <c r="E57" s="717"/>
      <c r="F57" s="717"/>
      <c r="G57" s="717"/>
      <c r="H57" s="717"/>
      <c r="I57" s="717"/>
      <c r="J57" s="717"/>
      <c r="K57" s="717"/>
      <c r="L57" s="718"/>
      <c r="M57" s="461"/>
      <c r="N57" s="461"/>
      <c r="O57" s="461"/>
      <c r="P57" s="461"/>
      <c r="Q57" s="461"/>
      <c r="R57" s="461"/>
      <c r="S57" s="461"/>
      <c r="T57" s="461"/>
      <c r="U57" s="461"/>
      <c r="V57" s="461"/>
      <c r="W57" s="461"/>
      <c r="X57" s="461"/>
      <c r="Y57" s="461"/>
      <c r="Z57" s="461"/>
      <c r="AA57" s="461"/>
      <c r="AB57" s="461"/>
      <c r="AC57" s="461"/>
      <c r="AD57" s="461"/>
      <c r="AE57" s="461"/>
      <c r="AF57" s="461"/>
    </row>
    <row r="58" spans="1:32" s="349" customFormat="1" ht="26.25" customHeight="1">
      <c r="A58" s="568"/>
      <c r="B58" s="711" t="s">
        <v>591</v>
      </c>
      <c r="C58" s="711"/>
      <c r="D58" s="711"/>
      <c r="E58" s="711"/>
      <c r="F58" s="712"/>
      <c r="G58" s="566">
        <f>SUM(G17:G56)</f>
        <v>0</v>
      </c>
      <c r="H58" s="566">
        <f>SUM(H17:H56)</f>
        <v>0</v>
      </c>
      <c r="I58" s="566">
        <f>SUM(I17:I56)</f>
        <v>0</v>
      </c>
      <c r="J58" s="566">
        <f>SUM(J17:J56)</f>
        <v>0</v>
      </c>
      <c r="K58" s="566">
        <f>SUM(K17:K56)</f>
        <v>0</v>
      </c>
      <c r="L58" s="566">
        <f>SUM(L17:L56)</f>
        <v>0</v>
      </c>
      <c r="M58" s="461"/>
      <c r="N58" s="461"/>
      <c r="O58" s="461"/>
      <c r="P58" s="461"/>
      <c r="Q58" s="461"/>
      <c r="R58" s="461"/>
      <c r="S58" s="461"/>
      <c r="T58" s="461"/>
      <c r="U58" s="461"/>
      <c r="V58" s="461"/>
      <c r="W58" s="461"/>
      <c r="X58" s="461"/>
      <c r="Y58" s="461"/>
      <c r="Z58" s="461"/>
      <c r="AA58" s="461"/>
      <c r="AB58" s="461"/>
      <c r="AC58" s="461"/>
      <c r="AD58" s="461"/>
      <c r="AE58" s="461"/>
      <c r="AF58" s="461"/>
    </row>
    <row r="59" spans="1:32" s="51" customFormat="1" ht="4.5" customHeight="1">
      <c r="A59" s="692"/>
      <c r="B59" s="692"/>
      <c r="C59" s="692"/>
      <c r="D59" s="692"/>
      <c r="E59" s="692"/>
      <c r="F59" s="692"/>
      <c r="G59" s="489"/>
      <c r="H59" s="672"/>
      <c r="I59" s="672"/>
      <c r="J59" s="672"/>
      <c r="K59" s="672"/>
      <c r="L59" s="184"/>
      <c r="M59" s="462"/>
      <c r="N59" s="462"/>
      <c r="O59" s="462"/>
      <c r="P59" s="462"/>
      <c r="Q59" s="462"/>
      <c r="R59" s="462"/>
      <c r="S59" s="462"/>
      <c r="T59" s="462"/>
      <c r="U59" s="462"/>
      <c r="V59" s="462"/>
      <c r="W59" s="462"/>
      <c r="X59" s="462"/>
      <c r="Y59" s="462"/>
      <c r="Z59" s="462"/>
      <c r="AA59" s="462"/>
      <c r="AB59" s="462"/>
      <c r="AC59" s="462"/>
      <c r="AD59" s="462"/>
      <c r="AE59" s="463"/>
      <c r="AF59" s="463"/>
    </row>
    <row r="60" spans="1:32" s="51" customFormat="1" ht="4.5" customHeight="1">
      <c r="A60" s="692"/>
      <c r="B60" s="692"/>
      <c r="C60" s="692"/>
      <c r="D60" s="692"/>
      <c r="E60" s="692"/>
      <c r="F60" s="692"/>
      <c r="G60" s="489"/>
      <c r="H60" s="672"/>
      <c r="I60" s="672"/>
      <c r="J60" s="672"/>
      <c r="K60" s="672"/>
      <c r="L60" s="184"/>
      <c r="M60" s="462"/>
      <c r="N60" s="462"/>
      <c r="O60" s="462"/>
      <c r="P60" s="462"/>
      <c r="Q60" s="462"/>
      <c r="R60" s="462"/>
      <c r="S60" s="462"/>
      <c r="T60" s="462"/>
      <c r="U60" s="462"/>
      <c r="V60" s="462"/>
      <c r="W60" s="462"/>
      <c r="X60" s="462"/>
      <c r="Y60" s="462"/>
      <c r="Z60" s="462"/>
      <c r="AA60" s="462"/>
      <c r="AB60" s="462"/>
      <c r="AC60" s="462"/>
      <c r="AD60" s="462"/>
      <c r="AE60" s="463"/>
      <c r="AF60" s="463"/>
    </row>
    <row r="61" spans="1:32" s="159" customFormat="1" ht="57.75" customHeight="1" hidden="1">
      <c r="A61" s="719" t="s">
        <v>410</v>
      </c>
      <c r="B61" s="720"/>
      <c r="C61" s="720"/>
      <c r="D61" s="720"/>
      <c r="E61" s="720"/>
      <c r="F61" s="720"/>
      <c r="G61" s="720"/>
      <c r="H61" s="720"/>
      <c r="I61" s="720"/>
      <c r="J61" s="720"/>
      <c r="K61" s="721"/>
      <c r="L61" s="375" t="s">
        <v>409</v>
      </c>
      <c r="M61" s="460"/>
      <c r="N61" s="460"/>
      <c r="O61" s="460"/>
      <c r="P61" s="460"/>
      <c r="Q61" s="460"/>
      <c r="R61" s="460"/>
      <c r="S61" s="460"/>
      <c r="T61" s="460"/>
      <c r="U61" s="460"/>
      <c r="V61" s="460"/>
      <c r="W61" s="460"/>
      <c r="X61" s="460"/>
      <c r="Y61" s="460"/>
      <c r="Z61" s="460"/>
      <c r="AA61" s="460"/>
      <c r="AB61" s="460"/>
      <c r="AC61" s="460"/>
      <c r="AD61" s="460"/>
      <c r="AE61" s="460"/>
      <c r="AF61" s="460"/>
    </row>
    <row r="62" spans="1:32" s="349" customFormat="1" ht="24.75" customHeight="1" hidden="1">
      <c r="A62" s="211">
        <v>1</v>
      </c>
      <c r="B62" s="688" t="s">
        <v>411</v>
      </c>
      <c r="C62" s="689"/>
      <c r="D62" s="689"/>
      <c r="E62" s="689"/>
      <c r="F62" s="689"/>
      <c r="G62" s="689"/>
      <c r="H62" s="689"/>
      <c r="I62" s="689"/>
      <c r="J62" s="689"/>
      <c r="K62" s="690"/>
      <c r="L62" s="373"/>
      <c r="M62" s="461"/>
      <c r="N62" s="461"/>
      <c r="O62" s="461"/>
      <c r="P62" s="461"/>
      <c r="Q62" s="461"/>
      <c r="R62" s="461"/>
      <c r="S62" s="461"/>
      <c r="T62" s="461"/>
      <c r="U62" s="461"/>
      <c r="V62" s="461"/>
      <c r="W62" s="461"/>
      <c r="X62" s="461"/>
      <c r="Y62" s="461"/>
      <c r="Z62" s="461"/>
      <c r="AA62" s="461"/>
      <c r="AB62" s="461"/>
      <c r="AC62" s="461"/>
      <c r="AD62" s="461"/>
      <c r="AE62" s="461"/>
      <c r="AF62" s="461"/>
    </row>
    <row r="63" spans="1:32" s="349" customFormat="1" ht="24.75" customHeight="1" hidden="1">
      <c r="A63" s="211">
        <v>2</v>
      </c>
      <c r="B63" s="688" t="s">
        <v>412</v>
      </c>
      <c r="C63" s="689"/>
      <c r="D63" s="689"/>
      <c r="E63" s="689"/>
      <c r="F63" s="689"/>
      <c r="G63" s="689"/>
      <c r="H63" s="689"/>
      <c r="I63" s="689"/>
      <c r="J63" s="689"/>
      <c r="K63" s="690"/>
      <c r="L63" s="373"/>
      <c r="M63" s="461"/>
      <c r="N63" s="461"/>
      <c r="O63" s="461"/>
      <c r="P63" s="461"/>
      <c r="Q63" s="461"/>
      <c r="R63" s="461"/>
      <c r="S63" s="461"/>
      <c r="T63" s="461"/>
      <c r="U63" s="461"/>
      <c r="V63" s="461"/>
      <c r="W63" s="461"/>
      <c r="X63" s="461"/>
      <c r="Y63" s="461"/>
      <c r="Z63" s="461"/>
      <c r="AA63" s="461"/>
      <c r="AB63" s="461"/>
      <c r="AC63" s="461"/>
      <c r="AD63" s="461"/>
      <c r="AE63" s="461"/>
      <c r="AF63" s="461"/>
    </row>
    <row r="64" spans="1:32" s="349" customFormat="1" ht="26.25" customHeight="1">
      <c r="A64" s="713" t="s">
        <v>592</v>
      </c>
      <c r="B64" s="714"/>
      <c r="C64" s="714"/>
      <c r="D64" s="714"/>
      <c r="E64" s="714"/>
      <c r="F64" s="714"/>
      <c r="G64" s="714"/>
      <c r="H64" s="714"/>
      <c r="I64" s="714"/>
      <c r="J64" s="714"/>
      <c r="K64" s="715"/>
      <c r="L64" s="566">
        <f>G58+H58+K58</f>
        <v>0</v>
      </c>
      <c r="M64" s="461"/>
      <c r="N64" s="461"/>
      <c r="O64" s="461"/>
      <c r="P64" s="461"/>
      <c r="Q64" s="461"/>
      <c r="R64" s="461"/>
      <c r="S64" s="461"/>
      <c r="T64" s="461"/>
      <c r="U64" s="461"/>
      <c r="V64" s="461"/>
      <c r="W64" s="461"/>
      <c r="X64" s="461"/>
      <c r="Y64" s="461"/>
      <c r="Z64" s="461"/>
      <c r="AA64" s="461"/>
      <c r="AB64" s="461"/>
      <c r="AC64" s="461"/>
      <c r="AD64" s="461"/>
      <c r="AE64" s="461"/>
      <c r="AF64" s="461"/>
    </row>
    <row r="65" spans="1:32" s="349" customFormat="1" ht="26.25" customHeight="1">
      <c r="A65" s="713" t="s">
        <v>703</v>
      </c>
      <c r="B65" s="714"/>
      <c r="C65" s="714"/>
      <c r="D65" s="714"/>
      <c r="E65" s="714"/>
      <c r="F65" s="714"/>
      <c r="G65" s="714"/>
      <c r="H65" s="714"/>
      <c r="I65" s="714"/>
      <c r="J65" s="714"/>
      <c r="K65" s="715"/>
      <c r="L65" s="567">
        <f>I58+J58+L58</f>
        <v>0</v>
      </c>
      <c r="M65" s="461"/>
      <c r="N65" s="461"/>
      <c r="O65" s="461"/>
      <c r="P65" s="461"/>
      <c r="Q65" s="461"/>
      <c r="R65" s="461"/>
      <c r="S65" s="461"/>
      <c r="T65" s="461"/>
      <c r="U65" s="461"/>
      <c r="V65" s="461"/>
      <c r="W65" s="461"/>
      <c r="X65" s="461"/>
      <c r="Y65" s="461"/>
      <c r="Z65" s="461"/>
      <c r="AA65" s="461"/>
      <c r="AB65" s="461"/>
      <c r="AC65" s="461"/>
      <c r="AD65" s="461"/>
      <c r="AE65" s="461"/>
      <c r="AF65" s="461"/>
    </row>
    <row r="66" spans="1:32" s="51" customFormat="1" ht="4.5" customHeight="1">
      <c r="A66" s="692"/>
      <c r="B66" s="692"/>
      <c r="C66" s="692"/>
      <c r="D66" s="692"/>
      <c r="E66" s="692"/>
      <c r="F66" s="692"/>
      <c r="G66" s="562"/>
      <c r="H66" s="672"/>
      <c r="I66" s="672"/>
      <c r="J66" s="672"/>
      <c r="K66" s="672"/>
      <c r="L66" s="184"/>
      <c r="M66" s="462"/>
      <c r="N66" s="462"/>
      <c r="O66" s="462"/>
      <c r="P66" s="462"/>
      <c r="Q66" s="462"/>
      <c r="R66" s="462"/>
      <c r="S66" s="462"/>
      <c r="T66" s="462"/>
      <c r="U66" s="462"/>
      <c r="V66" s="462"/>
      <c r="W66" s="462"/>
      <c r="X66" s="462"/>
      <c r="Y66" s="462"/>
      <c r="Z66" s="462"/>
      <c r="AA66" s="462"/>
      <c r="AB66" s="462"/>
      <c r="AC66" s="462"/>
      <c r="AD66" s="462"/>
      <c r="AE66" s="463"/>
      <c r="AF66" s="463"/>
    </row>
    <row r="67" spans="1:32" s="51" customFormat="1" ht="30" customHeight="1">
      <c r="A67" s="669" t="s">
        <v>823</v>
      </c>
      <c r="B67" s="669"/>
      <c r="C67" s="669"/>
      <c r="D67" s="669"/>
      <c r="E67" s="669"/>
      <c r="F67" s="669"/>
      <c r="G67" s="669"/>
      <c r="H67" s="669"/>
      <c r="I67" s="669"/>
      <c r="J67" s="669"/>
      <c r="K67" s="669"/>
      <c r="L67" s="669"/>
      <c r="M67" s="462"/>
      <c r="N67" s="462"/>
      <c r="O67" s="462"/>
      <c r="P67" s="462"/>
      <c r="Q67" s="462"/>
      <c r="R67" s="462"/>
      <c r="S67" s="462"/>
      <c r="T67" s="462"/>
      <c r="U67" s="462"/>
      <c r="V67" s="462"/>
      <c r="W67" s="462"/>
      <c r="X67" s="462"/>
      <c r="Y67" s="462"/>
      <c r="Z67" s="462"/>
      <c r="AA67" s="462"/>
      <c r="AB67" s="462"/>
      <c r="AC67" s="462"/>
      <c r="AD67" s="462"/>
      <c r="AE67" s="463"/>
      <c r="AF67" s="463"/>
    </row>
    <row r="68" spans="1:32" s="51" customFormat="1" ht="88.5" customHeight="1">
      <c r="A68" s="667" t="s">
        <v>824</v>
      </c>
      <c r="B68" s="667"/>
      <c r="C68" s="667"/>
      <c r="D68" s="667"/>
      <c r="E68" s="667"/>
      <c r="F68" s="668"/>
      <c r="G68" s="668"/>
      <c r="H68" s="668"/>
      <c r="I68" s="668"/>
      <c r="J68" s="668"/>
      <c r="K68" s="668"/>
      <c r="L68" s="668"/>
      <c r="M68" s="462"/>
      <c r="N68" s="462"/>
      <c r="O68" s="462"/>
      <c r="P68" s="462"/>
      <c r="Q68" s="462"/>
      <c r="R68" s="462"/>
      <c r="S68" s="462"/>
      <c r="T68" s="462"/>
      <c r="U68" s="462"/>
      <c r="V68" s="462"/>
      <c r="W68" s="462"/>
      <c r="X68" s="462"/>
      <c r="Y68" s="462"/>
      <c r="Z68" s="462"/>
      <c r="AA68" s="462"/>
      <c r="AB68" s="462"/>
      <c r="AC68" s="462"/>
      <c r="AD68" s="462"/>
      <c r="AE68" s="463"/>
      <c r="AF68" s="463"/>
    </row>
    <row r="69" spans="1:32" s="51" customFormat="1" ht="90" customHeight="1">
      <c r="A69" s="667" t="s">
        <v>819</v>
      </c>
      <c r="B69" s="667"/>
      <c r="C69" s="667"/>
      <c r="D69" s="667"/>
      <c r="E69" s="667"/>
      <c r="F69" s="668"/>
      <c r="G69" s="668"/>
      <c r="H69" s="668"/>
      <c r="I69" s="668"/>
      <c r="J69" s="668"/>
      <c r="K69" s="668"/>
      <c r="L69" s="668"/>
      <c r="M69" s="462"/>
      <c r="N69" s="462"/>
      <c r="O69" s="462"/>
      <c r="P69" s="462"/>
      <c r="Q69" s="462"/>
      <c r="R69" s="462"/>
      <c r="S69" s="462"/>
      <c r="T69" s="462"/>
      <c r="U69" s="462"/>
      <c r="V69" s="462"/>
      <c r="W69" s="462"/>
      <c r="X69" s="462"/>
      <c r="Y69" s="462"/>
      <c r="Z69" s="462"/>
      <c r="AA69" s="462"/>
      <c r="AB69" s="462"/>
      <c r="AC69" s="462"/>
      <c r="AD69" s="462"/>
      <c r="AE69" s="463"/>
      <c r="AF69" s="463"/>
    </row>
    <row r="70" spans="1:32" s="51" customFormat="1" ht="93" customHeight="1">
      <c r="A70" s="667" t="s">
        <v>825</v>
      </c>
      <c r="B70" s="667"/>
      <c r="C70" s="667"/>
      <c r="D70" s="667"/>
      <c r="E70" s="667"/>
      <c r="F70" s="668"/>
      <c r="G70" s="668"/>
      <c r="H70" s="668"/>
      <c r="I70" s="668"/>
      <c r="J70" s="668"/>
      <c r="K70" s="668"/>
      <c r="L70" s="668"/>
      <c r="M70" s="462"/>
      <c r="N70" s="462"/>
      <c r="O70" s="462"/>
      <c r="P70" s="462"/>
      <c r="Q70" s="462"/>
      <c r="R70" s="462"/>
      <c r="S70" s="462"/>
      <c r="T70" s="462"/>
      <c r="U70" s="462"/>
      <c r="V70" s="462"/>
      <c r="W70" s="462"/>
      <c r="X70" s="462"/>
      <c r="Y70" s="462"/>
      <c r="Z70" s="462"/>
      <c r="AA70" s="462"/>
      <c r="AB70" s="462"/>
      <c r="AC70" s="462"/>
      <c r="AD70" s="462"/>
      <c r="AE70" s="463"/>
      <c r="AF70" s="463"/>
    </row>
    <row r="71" spans="1:32" s="128" customFormat="1" ht="22.5" customHeight="1">
      <c r="A71" s="674" t="s">
        <v>600</v>
      </c>
      <c r="B71" s="674"/>
      <c r="C71" s="674"/>
      <c r="D71" s="674"/>
      <c r="E71" s="674"/>
      <c r="F71" s="674"/>
      <c r="G71" s="674"/>
      <c r="H71" s="674"/>
      <c r="I71" s="674"/>
      <c r="J71" s="674"/>
      <c r="K71" s="674"/>
      <c r="L71" s="674"/>
      <c r="M71" s="457"/>
      <c r="N71" s="457"/>
      <c r="O71" s="458"/>
      <c r="P71" s="459"/>
      <c r="Q71" s="459"/>
      <c r="R71" s="459"/>
      <c r="S71" s="459"/>
      <c r="T71" s="459"/>
      <c r="U71" s="459"/>
      <c r="V71" s="459"/>
      <c r="W71" s="459"/>
      <c r="X71" s="459"/>
      <c r="Y71" s="459"/>
      <c r="Z71" s="459"/>
      <c r="AA71" s="459"/>
      <c r="AB71" s="459"/>
      <c r="AC71" s="459"/>
      <c r="AD71" s="459"/>
      <c r="AE71" s="459"/>
      <c r="AF71" s="459"/>
    </row>
    <row r="72" spans="1:32" s="128" customFormat="1" ht="32.25" customHeight="1">
      <c r="A72" s="569"/>
      <c r="B72" s="564"/>
      <c r="C72" s="673" t="s">
        <v>598</v>
      </c>
      <c r="D72" s="673"/>
      <c r="E72" s="673"/>
      <c r="F72" s="673"/>
      <c r="G72" s="673"/>
      <c r="H72" s="673"/>
      <c r="I72" s="673"/>
      <c r="J72" s="673"/>
      <c r="K72" s="673"/>
      <c r="L72" s="673"/>
      <c r="M72" s="457"/>
      <c r="N72" s="461"/>
      <c r="O72" s="461"/>
      <c r="P72" s="461"/>
      <c r="Q72" s="461"/>
      <c r="R72" s="461"/>
      <c r="S72" s="461"/>
      <c r="T72" s="461"/>
      <c r="U72" s="461"/>
      <c r="V72" s="459"/>
      <c r="W72" s="459"/>
      <c r="X72" s="459"/>
      <c r="Y72" s="459"/>
      <c r="Z72" s="459"/>
      <c r="AA72" s="459"/>
      <c r="AB72" s="459"/>
      <c r="AC72" s="459"/>
      <c r="AD72" s="459"/>
      <c r="AE72" s="459"/>
      <c r="AF72" s="459"/>
    </row>
    <row r="73" spans="1:32" s="51" customFormat="1" ht="4.5" customHeight="1">
      <c r="A73" s="670"/>
      <c r="B73" s="671"/>
      <c r="C73" s="671"/>
      <c r="D73" s="671"/>
      <c r="E73" s="671"/>
      <c r="F73" s="671"/>
      <c r="G73" s="563"/>
      <c r="H73" s="672"/>
      <c r="I73" s="672"/>
      <c r="J73" s="672"/>
      <c r="K73" s="672"/>
      <c r="L73" s="570"/>
      <c r="M73" s="462"/>
      <c r="N73" s="462"/>
      <c r="O73" s="462"/>
      <c r="P73" s="462"/>
      <c r="Q73" s="462"/>
      <c r="R73" s="462"/>
      <c r="S73" s="462"/>
      <c r="T73" s="462"/>
      <c r="U73" s="462"/>
      <c r="V73" s="462"/>
      <c r="W73" s="462"/>
      <c r="X73" s="462"/>
      <c r="Y73" s="462"/>
      <c r="Z73" s="462"/>
      <c r="AA73" s="462"/>
      <c r="AB73" s="462"/>
      <c r="AC73" s="462"/>
      <c r="AD73" s="462"/>
      <c r="AE73" s="463"/>
      <c r="AF73" s="463"/>
    </row>
    <row r="74" spans="1:32" s="128" customFormat="1" ht="32.25" customHeight="1">
      <c r="A74" s="569"/>
      <c r="B74" s="564"/>
      <c r="C74" s="673" t="s">
        <v>599</v>
      </c>
      <c r="D74" s="673"/>
      <c r="E74" s="673"/>
      <c r="F74" s="673"/>
      <c r="G74" s="673"/>
      <c r="H74" s="673"/>
      <c r="I74" s="673"/>
      <c r="J74" s="673"/>
      <c r="K74" s="673"/>
      <c r="L74" s="673"/>
      <c r="M74" s="457"/>
      <c r="N74" s="461"/>
      <c r="O74" s="461"/>
      <c r="P74" s="461"/>
      <c r="Q74" s="461"/>
      <c r="R74" s="461"/>
      <c r="S74" s="461"/>
      <c r="T74" s="461"/>
      <c r="U74" s="461"/>
      <c r="V74" s="459"/>
      <c r="W74" s="459"/>
      <c r="X74" s="459"/>
      <c r="Y74" s="459"/>
      <c r="Z74" s="459"/>
      <c r="AA74" s="459"/>
      <c r="AB74" s="459"/>
      <c r="AC74" s="459"/>
      <c r="AD74" s="459"/>
      <c r="AE74" s="459"/>
      <c r="AF74" s="459"/>
    </row>
    <row r="75" spans="1:32" s="51" customFormat="1" ht="4.5" customHeight="1">
      <c r="A75" s="670"/>
      <c r="B75" s="671"/>
      <c r="C75" s="671"/>
      <c r="D75" s="671"/>
      <c r="E75" s="671"/>
      <c r="F75" s="671"/>
      <c r="G75" s="563"/>
      <c r="H75" s="672"/>
      <c r="I75" s="672"/>
      <c r="J75" s="672"/>
      <c r="K75" s="672"/>
      <c r="L75" s="570"/>
      <c r="M75" s="462"/>
      <c r="N75" s="462"/>
      <c r="O75" s="462"/>
      <c r="P75" s="462"/>
      <c r="Q75" s="462"/>
      <c r="R75" s="462"/>
      <c r="S75" s="462"/>
      <c r="T75" s="462"/>
      <c r="U75" s="462"/>
      <c r="V75" s="462"/>
      <c r="W75" s="462"/>
      <c r="X75" s="462"/>
      <c r="Y75" s="462"/>
      <c r="Z75" s="462"/>
      <c r="AA75" s="462"/>
      <c r="AB75" s="462"/>
      <c r="AC75" s="462"/>
      <c r="AD75" s="462"/>
      <c r="AE75" s="463"/>
      <c r="AF75" s="463"/>
    </row>
    <row r="76" spans="1:32" s="128" customFormat="1" ht="32.25" customHeight="1">
      <c r="A76" s="569"/>
      <c r="B76" s="564"/>
      <c r="C76" s="673" t="s">
        <v>601</v>
      </c>
      <c r="D76" s="673"/>
      <c r="E76" s="673"/>
      <c r="F76" s="673"/>
      <c r="G76" s="673"/>
      <c r="H76" s="673"/>
      <c r="I76" s="673"/>
      <c r="J76" s="673"/>
      <c r="K76" s="673"/>
      <c r="L76" s="673"/>
      <c r="M76" s="457"/>
      <c r="N76" s="461"/>
      <c r="O76" s="461"/>
      <c r="P76" s="461"/>
      <c r="Q76" s="461"/>
      <c r="R76" s="461"/>
      <c r="S76" s="461"/>
      <c r="T76" s="461"/>
      <c r="U76" s="461"/>
      <c r="V76" s="459"/>
      <c r="W76" s="459"/>
      <c r="X76" s="459"/>
      <c r="Y76" s="459"/>
      <c r="Z76" s="459"/>
      <c r="AA76" s="459"/>
      <c r="AB76" s="459"/>
      <c r="AC76" s="459"/>
      <c r="AD76" s="459"/>
      <c r="AE76" s="459"/>
      <c r="AF76" s="459"/>
    </row>
    <row r="77" spans="1:32" s="51" customFormat="1" ht="9.75" customHeight="1">
      <c r="A77" s="692"/>
      <c r="B77" s="692"/>
      <c r="C77" s="692"/>
      <c r="D77" s="692"/>
      <c r="E77" s="692"/>
      <c r="F77" s="692"/>
      <c r="G77" s="489"/>
      <c r="H77" s="672"/>
      <c r="I77" s="672"/>
      <c r="J77" s="672"/>
      <c r="K77" s="672"/>
      <c r="L77" s="184"/>
      <c r="M77" s="462"/>
      <c r="N77" s="462"/>
      <c r="O77" s="462"/>
      <c r="P77" s="462"/>
      <c r="Q77" s="462"/>
      <c r="R77" s="462"/>
      <c r="S77" s="462"/>
      <c r="T77" s="462"/>
      <c r="U77" s="462"/>
      <c r="V77" s="462"/>
      <c r="W77" s="462"/>
      <c r="X77" s="462"/>
      <c r="Y77" s="462"/>
      <c r="Z77" s="462"/>
      <c r="AA77" s="462"/>
      <c r="AB77" s="462"/>
      <c r="AC77" s="462"/>
      <c r="AD77" s="462"/>
      <c r="AE77" s="463"/>
      <c r="AF77" s="463"/>
    </row>
    <row r="78" spans="1:32" s="129" customFormat="1" ht="12">
      <c r="A78" s="701" t="s">
        <v>259</v>
      </c>
      <c r="B78" s="701"/>
      <c r="C78" s="701"/>
      <c r="D78" s="701"/>
      <c r="E78" s="701"/>
      <c r="F78" s="701"/>
      <c r="G78" s="701"/>
      <c r="H78" s="701"/>
      <c r="I78" s="701"/>
      <c r="J78" s="701"/>
      <c r="K78" s="701"/>
      <c r="L78" s="185"/>
      <c r="M78" s="464"/>
      <c r="N78" s="464"/>
      <c r="O78" s="464"/>
      <c r="P78" s="464"/>
      <c r="Q78" s="464"/>
      <c r="R78" s="464"/>
      <c r="S78" s="464"/>
      <c r="T78" s="464"/>
      <c r="U78" s="464"/>
      <c r="V78" s="464"/>
      <c r="W78" s="464"/>
      <c r="X78" s="464"/>
      <c r="Y78" s="464"/>
      <c r="Z78" s="464"/>
      <c r="AA78" s="464"/>
      <c r="AB78" s="464"/>
      <c r="AC78" s="464"/>
      <c r="AD78" s="464"/>
      <c r="AE78" s="459"/>
      <c r="AF78" s="459"/>
    </row>
    <row r="79" spans="1:32" s="129" customFormat="1" ht="12">
      <c r="A79" s="212" t="s">
        <v>274</v>
      </c>
      <c r="B79" s="205"/>
      <c r="C79" s="205"/>
      <c r="D79" s="205"/>
      <c r="E79" s="205"/>
      <c r="F79" s="205"/>
      <c r="G79" s="496"/>
      <c r="I79" s="212" t="s">
        <v>71</v>
      </c>
      <c r="J79" s="205"/>
      <c r="K79" s="205"/>
      <c r="L79" s="185"/>
      <c r="M79" s="464"/>
      <c r="N79" s="464"/>
      <c r="O79" s="464"/>
      <c r="P79" s="464"/>
      <c r="Q79" s="464"/>
      <c r="R79" s="464"/>
      <c r="S79" s="464"/>
      <c r="T79" s="464"/>
      <c r="U79" s="464"/>
      <c r="V79" s="464"/>
      <c r="W79" s="464"/>
      <c r="X79" s="464"/>
      <c r="Y79" s="464"/>
      <c r="Z79" s="464"/>
      <c r="AA79" s="464"/>
      <c r="AB79" s="464"/>
      <c r="AC79" s="464"/>
      <c r="AD79" s="464"/>
      <c r="AE79" s="459"/>
      <c r="AF79" s="459"/>
    </row>
    <row r="80" spans="1:12" ht="49.5" customHeight="1">
      <c r="A80" s="671" t="s">
        <v>273</v>
      </c>
      <c r="B80" s="671"/>
      <c r="C80" s="671"/>
      <c r="D80" s="671"/>
      <c r="E80" s="671"/>
      <c r="F80" s="671"/>
      <c r="G80" s="488"/>
      <c r="H80" s="55"/>
      <c r="I80" s="699">
        <f>CONCATENATE(Реквизиты!B4)</f>
      </c>
      <c r="J80" s="699"/>
      <c r="K80" s="699"/>
      <c r="L80" s="699"/>
    </row>
    <row r="81" spans="1:12" ht="12" customHeight="1">
      <c r="A81" s="695" t="s">
        <v>580</v>
      </c>
      <c r="B81" s="695"/>
      <c r="C81" s="695"/>
      <c r="D81" s="695"/>
      <c r="E81" s="695"/>
      <c r="F81" s="695"/>
      <c r="G81" s="493"/>
      <c r="H81" s="55"/>
      <c r="I81" s="654">
        <f>CONCATENATE(Реквизиты!B16)</f>
      </c>
      <c r="J81" s="654"/>
      <c r="K81" s="654"/>
      <c r="L81" s="654"/>
    </row>
    <row r="82" spans="1:12" ht="12.75" customHeight="1">
      <c r="A82" s="696" t="s">
        <v>581</v>
      </c>
      <c r="B82" s="696"/>
      <c r="C82" s="696"/>
      <c r="D82" s="696"/>
      <c r="E82" s="696"/>
      <c r="F82" s="696"/>
      <c r="G82" s="494"/>
      <c r="H82" s="55"/>
      <c r="I82" s="700">
        <f>CONCATENATE(Реквизиты!A18)</f>
      </c>
      <c r="J82" s="700"/>
      <c r="K82" s="700"/>
      <c r="L82" s="700"/>
    </row>
    <row r="83" spans="1:12" ht="10.5" customHeight="1">
      <c r="A83" s="697" t="s">
        <v>426</v>
      </c>
      <c r="B83" s="697"/>
      <c r="C83" s="697"/>
      <c r="D83" s="697"/>
      <c r="E83" s="697"/>
      <c r="F83" s="697"/>
      <c r="G83" s="495"/>
      <c r="H83" s="374"/>
      <c r="I83" s="698" t="s">
        <v>425</v>
      </c>
      <c r="J83" s="698"/>
      <c r="K83" s="698"/>
      <c r="L83" s="698"/>
    </row>
    <row r="84" spans="1:12" ht="18" customHeight="1">
      <c r="A84" s="693" t="s">
        <v>297</v>
      </c>
      <c r="B84" s="693"/>
      <c r="C84" s="693"/>
      <c r="D84" s="693"/>
      <c r="E84" s="693"/>
      <c r="F84" s="693"/>
      <c r="G84" s="492"/>
      <c r="H84" s="51"/>
      <c r="I84" s="694" t="s">
        <v>227</v>
      </c>
      <c r="J84" s="694"/>
      <c r="K84" s="694"/>
      <c r="L84" s="694"/>
    </row>
    <row r="85" spans="1:32" s="51" customFormat="1" ht="12.75">
      <c r="A85" s="76"/>
      <c r="B85" s="76"/>
      <c r="C85" s="76"/>
      <c r="D85" s="76"/>
      <c r="E85" s="76"/>
      <c r="F85" s="76"/>
      <c r="G85" s="76"/>
      <c r="H85" s="76"/>
      <c r="I85" s="76"/>
      <c r="J85" s="178"/>
      <c r="K85" s="179"/>
      <c r="L85" s="76"/>
      <c r="M85" s="462"/>
      <c r="N85" s="462"/>
      <c r="O85" s="462"/>
      <c r="P85" s="462"/>
      <c r="Q85" s="462"/>
      <c r="R85" s="462"/>
      <c r="S85" s="462"/>
      <c r="T85" s="462"/>
      <c r="U85" s="462"/>
      <c r="V85" s="462"/>
      <c r="W85" s="462"/>
      <c r="X85" s="462"/>
      <c r="Y85" s="462"/>
      <c r="Z85" s="462"/>
      <c r="AA85" s="462"/>
      <c r="AB85" s="462"/>
      <c r="AC85" s="462"/>
      <c r="AD85" s="462"/>
      <c r="AE85" s="463"/>
      <c r="AF85" s="463"/>
    </row>
    <row r="86" spans="10:32" s="176" customFormat="1" ht="12.75">
      <c r="J86" s="180"/>
      <c r="L86" s="177"/>
      <c r="M86" s="462"/>
      <c r="N86" s="462"/>
      <c r="O86" s="462"/>
      <c r="P86" s="462"/>
      <c r="Q86" s="462"/>
      <c r="R86" s="462"/>
      <c r="S86" s="462"/>
      <c r="T86" s="462"/>
      <c r="U86" s="462"/>
      <c r="V86" s="462"/>
      <c r="W86" s="462"/>
      <c r="X86" s="462"/>
      <c r="Y86" s="462"/>
      <c r="Z86" s="462"/>
      <c r="AA86" s="462"/>
      <c r="AB86" s="462"/>
      <c r="AC86" s="462"/>
      <c r="AD86" s="462"/>
      <c r="AE86" s="463"/>
      <c r="AF86" s="463"/>
    </row>
    <row r="87" spans="10:32" s="125" customFormat="1" ht="12.75">
      <c r="J87" s="181"/>
      <c r="L87" s="164"/>
      <c r="M87" s="457"/>
      <c r="N87" s="457"/>
      <c r="O87" s="457"/>
      <c r="P87" s="457"/>
      <c r="Q87" s="457"/>
      <c r="R87" s="457"/>
      <c r="S87" s="457"/>
      <c r="T87" s="457"/>
      <c r="U87" s="457"/>
      <c r="V87" s="457"/>
      <c r="W87" s="457"/>
      <c r="X87" s="457"/>
      <c r="Y87" s="457"/>
      <c r="Z87" s="457"/>
      <c r="AA87" s="457"/>
      <c r="AB87" s="457"/>
      <c r="AC87" s="457"/>
      <c r="AD87" s="457"/>
      <c r="AE87" s="71"/>
      <c r="AF87" s="71"/>
    </row>
    <row r="88" spans="10:32" s="125" customFormat="1" ht="12.75">
      <c r="J88" s="181"/>
      <c r="L88" s="164"/>
      <c r="M88" s="457"/>
      <c r="N88" s="457"/>
      <c r="O88" s="457"/>
      <c r="P88" s="457"/>
      <c r="Q88" s="457"/>
      <c r="R88" s="457"/>
      <c r="S88" s="457"/>
      <c r="T88" s="457"/>
      <c r="U88" s="457"/>
      <c r="V88" s="457"/>
      <c r="W88" s="457"/>
      <c r="X88" s="457"/>
      <c r="Y88" s="457"/>
      <c r="Z88" s="457"/>
      <c r="AA88" s="457"/>
      <c r="AB88" s="457"/>
      <c r="AC88" s="457"/>
      <c r="AD88" s="457"/>
      <c r="AE88" s="71"/>
      <c r="AF88" s="71"/>
    </row>
    <row r="89" spans="10:32" s="125" customFormat="1" ht="12.75">
      <c r="J89" s="181"/>
      <c r="L89" s="164"/>
      <c r="M89" s="457"/>
      <c r="N89" s="457"/>
      <c r="O89" s="457"/>
      <c r="P89" s="457"/>
      <c r="Q89" s="457"/>
      <c r="R89" s="457"/>
      <c r="S89" s="457"/>
      <c r="T89" s="457"/>
      <c r="U89" s="457"/>
      <c r="V89" s="457"/>
      <c r="W89" s="457"/>
      <c r="X89" s="457"/>
      <c r="Y89" s="457"/>
      <c r="Z89" s="457"/>
      <c r="AA89" s="457"/>
      <c r="AB89" s="457"/>
      <c r="AC89" s="457"/>
      <c r="AD89" s="457"/>
      <c r="AE89" s="71"/>
      <c r="AF89" s="71"/>
    </row>
    <row r="90" spans="10:32" s="125" customFormat="1" ht="12.75">
      <c r="J90" s="181"/>
      <c r="L90" s="164"/>
      <c r="M90" s="457"/>
      <c r="N90" s="457"/>
      <c r="O90" s="457"/>
      <c r="P90" s="457"/>
      <c r="Q90" s="457"/>
      <c r="R90" s="457"/>
      <c r="S90" s="457"/>
      <c r="T90" s="457"/>
      <c r="U90" s="457"/>
      <c r="V90" s="457"/>
      <c r="W90" s="457"/>
      <c r="X90" s="457"/>
      <c r="Y90" s="457"/>
      <c r="Z90" s="457"/>
      <c r="AA90" s="457"/>
      <c r="AB90" s="457"/>
      <c r="AC90" s="457"/>
      <c r="AD90" s="457"/>
      <c r="AE90" s="71"/>
      <c r="AF90" s="71"/>
    </row>
    <row r="91" spans="10:32" s="125" customFormat="1" ht="12.75">
      <c r="J91" s="181"/>
      <c r="L91" s="164"/>
      <c r="M91" s="457"/>
      <c r="N91" s="457"/>
      <c r="O91" s="457"/>
      <c r="P91" s="457"/>
      <c r="Q91" s="457"/>
      <c r="R91" s="457"/>
      <c r="S91" s="457"/>
      <c r="T91" s="457"/>
      <c r="U91" s="457"/>
      <c r="V91" s="457"/>
      <c r="W91" s="457"/>
      <c r="X91" s="457"/>
      <c r="Y91" s="457"/>
      <c r="Z91" s="457"/>
      <c r="AA91" s="457"/>
      <c r="AB91" s="457"/>
      <c r="AC91" s="457"/>
      <c r="AD91" s="457"/>
      <c r="AE91" s="71"/>
      <c r="AF91" s="71"/>
    </row>
    <row r="92" spans="10:32" s="125" customFormat="1" ht="12.75">
      <c r="J92" s="181"/>
      <c r="L92" s="164"/>
      <c r="M92" s="457"/>
      <c r="N92" s="457"/>
      <c r="O92" s="457"/>
      <c r="P92" s="457"/>
      <c r="Q92" s="457"/>
      <c r="R92" s="457"/>
      <c r="S92" s="457"/>
      <c r="T92" s="457"/>
      <c r="U92" s="457"/>
      <c r="V92" s="457"/>
      <c r="W92" s="457"/>
      <c r="X92" s="457"/>
      <c r="Y92" s="457"/>
      <c r="Z92" s="457"/>
      <c r="AA92" s="457"/>
      <c r="AB92" s="457"/>
      <c r="AC92" s="457"/>
      <c r="AD92" s="457"/>
      <c r="AE92" s="71"/>
      <c r="AF92" s="71"/>
    </row>
    <row r="93" spans="10:32" s="125" customFormat="1" ht="12.75">
      <c r="J93" s="181"/>
      <c r="L93" s="164"/>
      <c r="M93" s="457"/>
      <c r="N93" s="457"/>
      <c r="O93" s="457"/>
      <c r="P93" s="457"/>
      <c r="Q93" s="457"/>
      <c r="R93" s="457"/>
      <c r="S93" s="457"/>
      <c r="T93" s="457"/>
      <c r="U93" s="457"/>
      <c r="V93" s="457"/>
      <c r="W93" s="457"/>
      <c r="X93" s="457"/>
      <c r="Y93" s="457"/>
      <c r="Z93" s="457"/>
      <c r="AA93" s="457"/>
      <c r="AB93" s="457"/>
      <c r="AC93" s="457"/>
      <c r="AD93" s="457"/>
      <c r="AE93" s="71"/>
      <c r="AF93" s="71"/>
    </row>
    <row r="94" spans="10:32" s="125" customFormat="1" ht="12.75">
      <c r="J94" s="181"/>
      <c r="L94" s="164"/>
      <c r="M94" s="457"/>
      <c r="N94" s="457"/>
      <c r="O94" s="457"/>
      <c r="P94" s="457"/>
      <c r="Q94" s="457"/>
      <c r="R94" s="457"/>
      <c r="S94" s="457"/>
      <c r="T94" s="457"/>
      <c r="U94" s="457"/>
      <c r="V94" s="457"/>
      <c r="W94" s="457"/>
      <c r="X94" s="457"/>
      <c r="Y94" s="457"/>
      <c r="Z94" s="457"/>
      <c r="AA94" s="457"/>
      <c r="AB94" s="457"/>
      <c r="AC94" s="457"/>
      <c r="AD94" s="457"/>
      <c r="AE94" s="71"/>
      <c r="AF94" s="71"/>
    </row>
    <row r="95" spans="10:32" s="125" customFormat="1" ht="12.75">
      <c r="J95" s="181"/>
      <c r="L95" s="164"/>
      <c r="M95" s="457"/>
      <c r="N95" s="457"/>
      <c r="O95" s="457"/>
      <c r="P95" s="457"/>
      <c r="Q95" s="457"/>
      <c r="R95" s="457"/>
      <c r="S95" s="457"/>
      <c r="T95" s="457"/>
      <c r="U95" s="457"/>
      <c r="V95" s="457"/>
      <c r="W95" s="457"/>
      <c r="X95" s="457"/>
      <c r="Y95" s="457"/>
      <c r="Z95" s="457"/>
      <c r="AA95" s="457"/>
      <c r="AB95" s="457"/>
      <c r="AC95" s="457"/>
      <c r="AD95" s="457"/>
      <c r="AE95" s="71"/>
      <c r="AF95" s="71"/>
    </row>
    <row r="96" spans="10:32" s="125" customFormat="1" ht="12.75">
      <c r="J96" s="181"/>
      <c r="L96" s="164"/>
      <c r="M96" s="457"/>
      <c r="N96" s="457"/>
      <c r="O96" s="457"/>
      <c r="P96" s="457"/>
      <c r="Q96" s="457"/>
      <c r="R96" s="457"/>
      <c r="S96" s="457"/>
      <c r="T96" s="457"/>
      <c r="U96" s="457"/>
      <c r="V96" s="457"/>
      <c r="W96" s="457"/>
      <c r="X96" s="457"/>
      <c r="Y96" s="457"/>
      <c r="Z96" s="457"/>
      <c r="AA96" s="457"/>
      <c r="AB96" s="457"/>
      <c r="AC96" s="457"/>
      <c r="AD96" s="457"/>
      <c r="AE96" s="71"/>
      <c r="AF96" s="71"/>
    </row>
    <row r="97" spans="10:32" s="125" customFormat="1" ht="12.75">
      <c r="J97" s="181"/>
      <c r="L97" s="164"/>
      <c r="M97" s="457"/>
      <c r="N97" s="457"/>
      <c r="O97" s="457"/>
      <c r="P97" s="457"/>
      <c r="Q97" s="457"/>
      <c r="R97" s="457"/>
      <c r="S97" s="457"/>
      <c r="T97" s="457"/>
      <c r="U97" s="457"/>
      <c r="V97" s="457"/>
      <c r="W97" s="457"/>
      <c r="X97" s="457"/>
      <c r="Y97" s="457"/>
      <c r="Z97" s="457"/>
      <c r="AA97" s="457"/>
      <c r="AB97" s="457"/>
      <c r="AC97" s="457"/>
      <c r="AD97" s="457"/>
      <c r="AE97" s="71"/>
      <c r="AF97" s="71"/>
    </row>
    <row r="98" spans="10:32" s="125" customFormat="1" ht="12.75">
      <c r="J98" s="181"/>
      <c r="L98" s="164"/>
      <c r="M98" s="457"/>
      <c r="N98" s="457"/>
      <c r="O98" s="457"/>
      <c r="P98" s="457"/>
      <c r="Q98" s="457"/>
      <c r="R98" s="457"/>
      <c r="S98" s="457"/>
      <c r="T98" s="457"/>
      <c r="U98" s="457"/>
      <c r="V98" s="457"/>
      <c r="W98" s="457"/>
      <c r="X98" s="457"/>
      <c r="Y98" s="457"/>
      <c r="Z98" s="457"/>
      <c r="AA98" s="457"/>
      <c r="AB98" s="457"/>
      <c r="AC98" s="457"/>
      <c r="AD98" s="457"/>
      <c r="AE98" s="71"/>
      <c r="AF98" s="71"/>
    </row>
    <row r="99" spans="10:32" s="125" customFormat="1" ht="12.75">
      <c r="J99" s="181"/>
      <c r="L99" s="164"/>
      <c r="M99" s="457"/>
      <c r="N99" s="457"/>
      <c r="O99" s="457"/>
      <c r="P99" s="457"/>
      <c r="Q99" s="457"/>
      <c r="R99" s="457"/>
      <c r="S99" s="457"/>
      <c r="T99" s="457"/>
      <c r="U99" s="457"/>
      <c r="V99" s="457"/>
      <c r="W99" s="457"/>
      <c r="X99" s="457"/>
      <c r="Y99" s="457"/>
      <c r="Z99" s="457"/>
      <c r="AA99" s="457"/>
      <c r="AB99" s="457"/>
      <c r="AC99" s="457"/>
      <c r="AD99" s="457"/>
      <c r="AE99" s="71"/>
      <c r="AF99" s="71"/>
    </row>
    <row r="100" spans="10:32" s="125" customFormat="1" ht="12.75">
      <c r="J100" s="181"/>
      <c r="L100" s="164"/>
      <c r="M100" s="457"/>
      <c r="N100" s="457"/>
      <c r="O100" s="457"/>
      <c r="P100" s="457"/>
      <c r="Q100" s="457"/>
      <c r="R100" s="457"/>
      <c r="S100" s="457"/>
      <c r="T100" s="457"/>
      <c r="U100" s="457"/>
      <c r="V100" s="457"/>
      <c r="W100" s="457"/>
      <c r="X100" s="457"/>
      <c r="Y100" s="457"/>
      <c r="Z100" s="457"/>
      <c r="AA100" s="457"/>
      <c r="AB100" s="457"/>
      <c r="AC100" s="457"/>
      <c r="AD100" s="457"/>
      <c r="AE100" s="71"/>
      <c r="AF100" s="71"/>
    </row>
    <row r="101" spans="10:32" s="125" customFormat="1" ht="12.75">
      <c r="J101" s="181"/>
      <c r="L101" s="164"/>
      <c r="M101" s="457"/>
      <c r="N101" s="457"/>
      <c r="O101" s="457"/>
      <c r="P101" s="457"/>
      <c r="Q101" s="457"/>
      <c r="R101" s="457"/>
      <c r="S101" s="457"/>
      <c r="T101" s="457"/>
      <c r="U101" s="457"/>
      <c r="V101" s="457"/>
      <c r="W101" s="457"/>
      <c r="X101" s="457"/>
      <c r="Y101" s="457"/>
      <c r="Z101" s="457"/>
      <c r="AA101" s="457"/>
      <c r="AB101" s="457"/>
      <c r="AC101" s="457"/>
      <c r="AD101" s="457"/>
      <c r="AE101" s="71"/>
      <c r="AF101" s="71"/>
    </row>
    <row r="102" spans="10:32" s="125" customFormat="1" ht="12.75">
      <c r="J102" s="181"/>
      <c r="L102" s="164"/>
      <c r="M102" s="457"/>
      <c r="N102" s="457"/>
      <c r="O102" s="457"/>
      <c r="P102" s="457"/>
      <c r="Q102" s="457"/>
      <c r="R102" s="457"/>
      <c r="S102" s="457"/>
      <c r="T102" s="457"/>
      <c r="U102" s="457"/>
      <c r="V102" s="457"/>
      <c r="W102" s="457"/>
      <c r="X102" s="457"/>
      <c r="Y102" s="457"/>
      <c r="Z102" s="457"/>
      <c r="AA102" s="457"/>
      <c r="AB102" s="457"/>
      <c r="AC102" s="457"/>
      <c r="AD102" s="457"/>
      <c r="AE102" s="71"/>
      <c r="AF102" s="71"/>
    </row>
    <row r="103" spans="10:32" s="125" customFormat="1" ht="12.75">
      <c r="J103" s="181"/>
      <c r="L103" s="164"/>
      <c r="M103" s="457"/>
      <c r="N103" s="457"/>
      <c r="O103" s="457"/>
      <c r="P103" s="457"/>
      <c r="Q103" s="457"/>
      <c r="R103" s="457"/>
      <c r="S103" s="457"/>
      <c r="T103" s="457"/>
      <c r="U103" s="457"/>
      <c r="V103" s="457"/>
      <c r="W103" s="457"/>
      <c r="X103" s="457"/>
      <c r="Y103" s="457"/>
      <c r="Z103" s="457"/>
      <c r="AA103" s="457"/>
      <c r="AB103" s="457"/>
      <c r="AC103" s="457"/>
      <c r="AD103" s="457"/>
      <c r="AE103" s="71"/>
      <c r="AF103" s="71"/>
    </row>
    <row r="104" spans="10:32" s="125" customFormat="1" ht="12.75">
      <c r="J104" s="181"/>
      <c r="L104" s="164"/>
      <c r="M104" s="457"/>
      <c r="N104" s="457"/>
      <c r="O104" s="457"/>
      <c r="P104" s="457"/>
      <c r="Q104" s="457"/>
      <c r="R104" s="457"/>
      <c r="S104" s="457"/>
      <c r="T104" s="457"/>
      <c r="U104" s="457"/>
      <c r="V104" s="457"/>
      <c r="W104" s="457"/>
      <c r="X104" s="457"/>
      <c r="Y104" s="457"/>
      <c r="Z104" s="457"/>
      <c r="AA104" s="457"/>
      <c r="AB104" s="457"/>
      <c r="AC104" s="457"/>
      <c r="AD104" s="457"/>
      <c r="AE104" s="71"/>
      <c r="AF104" s="71"/>
    </row>
    <row r="105" spans="10:32" s="125" customFormat="1" ht="12.75">
      <c r="J105" s="181"/>
      <c r="L105" s="164"/>
      <c r="M105" s="457"/>
      <c r="N105" s="457"/>
      <c r="O105" s="457"/>
      <c r="P105" s="457"/>
      <c r="Q105" s="457"/>
      <c r="R105" s="457"/>
      <c r="S105" s="457"/>
      <c r="T105" s="457"/>
      <c r="U105" s="457"/>
      <c r="V105" s="457"/>
      <c r="W105" s="457"/>
      <c r="X105" s="457"/>
      <c r="Y105" s="457"/>
      <c r="Z105" s="457"/>
      <c r="AA105" s="457"/>
      <c r="AB105" s="457"/>
      <c r="AC105" s="457"/>
      <c r="AD105" s="457"/>
      <c r="AE105" s="71"/>
      <c r="AF105" s="71"/>
    </row>
    <row r="106" spans="10:32" s="125" customFormat="1" ht="12.75">
      <c r="J106" s="181"/>
      <c r="L106" s="164"/>
      <c r="M106" s="457"/>
      <c r="N106" s="457"/>
      <c r="O106" s="457"/>
      <c r="P106" s="457"/>
      <c r="Q106" s="457"/>
      <c r="R106" s="457"/>
      <c r="S106" s="457"/>
      <c r="T106" s="457"/>
      <c r="U106" s="457"/>
      <c r="V106" s="457"/>
      <c r="W106" s="457"/>
      <c r="X106" s="457"/>
      <c r="Y106" s="457"/>
      <c r="Z106" s="457"/>
      <c r="AA106" s="457"/>
      <c r="AB106" s="457"/>
      <c r="AC106" s="457"/>
      <c r="AD106" s="457"/>
      <c r="AE106" s="71"/>
      <c r="AF106" s="71"/>
    </row>
    <row r="107" spans="10:32" s="125" customFormat="1" ht="12.75">
      <c r="J107" s="181"/>
      <c r="L107" s="164"/>
      <c r="M107" s="457"/>
      <c r="N107" s="457"/>
      <c r="O107" s="457"/>
      <c r="P107" s="457"/>
      <c r="Q107" s="457"/>
      <c r="R107" s="457"/>
      <c r="S107" s="457"/>
      <c r="T107" s="457"/>
      <c r="U107" s="457"/>
      <c r="V107" s="457"/>
      <c r="W107" s="457"/>
      <c r="X107" s="457"/>
      <c r="Y107" s="457"/>
      <c r="Z107" s="457"/>
      <c r="AA107" s="457"/>
      <c r="AB107" s="457"/>
      <c r="AC107" s="457"/>
      <c r="AD107" s="457"/>
      <c r="AE107" s="71"/>
      <c r="AF107" s="71"/>
    </row>
    <row r="108" spans="10:32" s="125" customFormat="1" ht="12.75">
      <c r="J108" s="181"/>
      <c r="L108" s="164"/>
      <c r="M108" s="457"/>
      <c r="N108" s="457"/>
      <c r="O108" s="457"/>
      <c r="P108" s="457"/>
      <c r="Q108" s="457"/>
      <c r="R108" s="457"/>
      <c r="S108" s="457"/>
      <c r="T108" s="457"/>
      <c r="U108" s="457"/>
      <c r="V108" s="457"/>
      <c r="W108" s="457"/>
      <c r="X108" s="457"/>
      <c r="Y108" s="457"/>
      <c r="Z108" s="457"/>
      <c r="AA108" s="457"/>
      <c r="AB108" s="457"/>
      <c r="AC108" s="457"/>
      <c r="AD108" s="457"/>
      <c r="AE108" s="71"/>
      <c r="AF108" s="71"/>
    </row>
    <row r="109" spans="10:32" s="125" customFormat="1" ht="12.75">
      <c r="J109" s="181"/>
      <c r="L109" s="164"/>
      <c r="M109" s="457"/>
      <c r="N109" s="457"/>
      <c r="O109" s="457"/>
      <c r="P109" s="457"/>
      <c r="Q109" s="457"/>
      <c r="R109" s="457"/>
      <c r="S109" s="457"/>
      <c r="T109" s="457"/>
      <c r="U109" s="457"/>
      <c r="V109" s="457"/>
      <c r="W109" s="457"/>
      <c r="X109" s="457"/>
      <c r="Y109" s="457"/>
      <c r="Z109" s="457"/>
      <c r="AA109" s="457"/>
      <c r="AB109" s="457"/>
      <c r="AC109" s="457"/>
      <c r="AD109" s="457"/>
      <c r="AE109" s="71"/>
      <c r="AF109" s="71"/>
    </row>
    <row r="110" spans="10:32" s="125" customFormat="1" ht="12.75">
      <c r="J110" s="181"/>
      <c r="L110" s="164"/>
      <c r="M110" s="457"/>
      <c r="N110" s="457"/>
      <c r="O110" s="457"/>
      <c r="P110" s="457"/>
      <c r="Q110" s="457"/>
      <c r="R110" s="457"/>
      <c r="S110" s="457"/>
      <c r="T110" s="457"/>
      <c r="U110" s="457"/>
      <c r="V110" s="457"/>
      <c r="W110" s="457"/>
      <c r="X110" s="457"/>
      <c r="Y110" s="457"/>
      <c r="Z110" s="457"/>
      <c r="AA110" s="457"/>
      <c r="AB110" s="457"/>
      <c r="AC110" s="457"/>
      <c r="AD110" s="457"/>
      <c r="AE110" s="71"/>
      <c r="AF110" s="71"/>
    </row>
    <row r="111" spans="10:32" s="125" customFormat="1" ht="12.75">
      <c r="J111" s="181"/>
      <c r="L111" s="164"/>
      <c r="M111" s="457"/>
      <c r="N111" s="457"/>
      <c r="O111" s="457"/>
      <c r="P111" s="457"/>
      <c r="Q111" s="457"/>
      <c r="R111" s="457"/>
      <c r="S111" s="457"/>
      <c r="T111" s="457"/>
      <c r="U111" s="457"/>
      <c r="V111" s="457"/>
      <c r="W111" s="457"/>
      <c r="X111" s="457"/>
      <c r="Y111" s="457"/>
      <c r="Z111" s="457"/>
      <c r="AA111" s="457"/>
      <c r="AB111" s="457"/>
      <c r="AC111" s="457"/>
      <c r="AD111" s="457"/>
      <c r="AE111" s="71"/>
      <c r="AF111" s="71"/>
    </row>
    <row r="112" spans="10:32" s="125" customFormat="1" ht="12.75">
      <c r="J112" s="181"/>
      <c r="L112" s="164"/>
      <c r="M112" s="457"/>
      <c r="N112" s="457"/>
      <c r="O112" s="457"/>
      <c r="P112" s="457"/>
      <c r="Q112" s="457"/>
      <c r="R112" s="457"/>
      <c r="S112" s="457"/>
      <c r="T112" s="457"/>
      <c r="U112" s="457"/>
      <c r="V112" s="457"/>
      <c r="W112" s="457"/>
      <c r="X112" s="457"/>
      <c r="Y112" s="457"/>
      <c r="Z112" s="457"/>
      <c r="AA112" s="457"/>
      <c r="AB112" s="457"/>
      <c r="AC112" s="457"/>
      <c r="AD112" s="457"/>
      <c r="AE112" s="71"/>
      <c r="AF112" s="71"/>
    </row>
    <row r="113" spans="10:32" s="125" customFormat="1" ht="12.75">
      <c r="J113" s="181"/>
      <c r="L113" s="164"/>
      <c r="M113" s="457"/>
      <c r="N113" s="457"/>
      <c r="O113" s="457"/>
      <c r="P113" s="457"/>
      <c r="Q113" s="457"/>
      <c r="R113" s="457"/>
      <c r="S113" s="457"/>
      <c r="T113" s="457"/>
      <c r="U113" s="457"/>
      <c r="V113" s="457"/>
      <c r="W113" s="457"/>
      <c r="X113" s="457"/>
      <c r="Y113" s="457"/>
      <c r="Z113" s="457"/>
      <c r="AA113" s="457"/>
      <c r="AB113" s="457"/>
      <c r="AC113" s="457"/>
      <c r="AD113" s="457"/>
      <c r="AE113" s="71"/>
      <c r="AF113" s="71"/>
    </row>
    <row r="114" spans="10:32" s="125" customFormat="1" ht="12.75">
      <c r="J114" s="181"/>
      <c r="L114" s="164"/>
      <c r="M114" s="457"/>
      <c r="N114" s="457"/>
      <c r="O114" s="457"/>
      <c r="P114" s="457"/>
      <c r="Q114" s="457"/>
      <c r="R114" s="457"/>
      <c r="S114" s="457"/>
      <c r="T114" s="457"/>
      <c r="U114" s="457"/>
      <c r="V114" s="457"/>
      <c r="W114" s="457"/>
      <c r="X114" s="457"/>
      <c r="Y114" s="457"/>
      <c r="Z114" s="457"/>
      <c r="AA114" s="457"/>
      <c r="AB114" s="457"/>
      <c r="AC114" s="457"/>
      <c r="AD114" s="457"/>
      <c r="AE114" s="71"/>
      <c r="AF114" s="71"/>
    </row>
    <row r="115" spans="10:32" s="125" customFormat="1" ht="12.75">
      <c r="J115" s="181"/>
      <c r="L115" s="164"/>
      <c r="M115" s="457"/>
      <c r="N115" s="457"/>
      <c r="O115" s="457"/>
      <c r="P115" s="457"/>
      <c r="Q115" s="457"/>
      <c r="R115" s="457"/>
      <c r="S115" s="457"/>
      <c r="T115" s="457"/>
      <c r="U115" s="457"/>
      <c r="V115" s="457"/>
      <c r="W115" s="457"/>
      <c r="X115" s="457"/>
      <c r="Y115" s="457"/>
      <c r="Z115" s="457"/>
      <c r="AA115" s="457"/>
      <c r="AB115" s="457"/>
      <c r="AC115" s="457"/>
      <c r="AD115" s="457"/>
      <c r="AE115" s="71"/>
      <c r="AF115" s="71"/>
    </row>
    <row r="116" spans="10:32" s="125" customFormat="1" ht="12.75">
      <c r="J116" s="181"/>
      <c r="L116" s="164"/>
      <c r="M116" s="457"/>
      <c r="N116" s="457"/>
      <c r="O116" s="457"/>
      <c r="P116" s="457"/>
      <c r="Q116" s="457"/>
      <c r="R116" s="457"/>
      <c r="S116" s="457"/>
      <c r="T116" s="457"/>
      <c r="U116" s="457"/>
      <c r="V116" s="457"/>
      <c r="W116" s="457"/>
      <c r="X116" s="457"/>
      <c r="Y116" s="457"/>
      <c r="Z116" s="457"/>
      <c r="AA116" s="457"/>
      <c r="AB116" s="457"/>
      <c r="AC116" s="457"/>
      <c r="AD116" s="457"/>
      <c r="AE116" s="71"/>
      <c r="AF116" s="71"/>
    </row>
    <row r="117" spans="10:32" s="125" customFormat="1" ht="12.75">
      <c r="J117" s="181"/>
      <c r="L117" s="164"/>
      <c r="M117" s="457"/>
      <c r="N117" s="457"/>
      <c r="O117" s="457"/>
      <c r="P117" s="457"/>
      <c r="Q117" s="457"/>
      <c r="R117" s="457"/>
      <c r="S117" s="457"/>
      <c r="T117" s="457"/>
      <c r="U117" s="457"/>
      <c r="V117" s="457"/>
      <c r="W117" s="457"/>
      <c r="X117" s="457"/>
      <c r="Y117" s="457"/>
      <c r="Z117" s="457"/>
      <c r="AA117" s="457"/>
      <c r="AB117" s="457"/>
      <c r="AC117" s="457"/>
      <c r="AD117" s="457"/>
      <c r="AE117" s="71"/>
      <c r="AF117" s="71"/>
    </row>
    <row r="118" spans="10:32" s="125" customFormat="1" ht="12.75">
      <c r="J118" s="181"/>
      <c r="L118" s="164"/>
      <c r="M118" s="457"/>
      <c r="N118" s="457"/>
      <c r="O118" s="457"/>
      <c r="P118" s="457"/>
      <c r="Q118" s="457"/>
      <c r="R118" s="457"/>
      <c r="S118" s="457"/>
      <c r="T118" s="457"/>
      <c r="U118" s="457"/>
      <c r="V118" s="457"/>
      <c r="W118" s="457"/>
      <c r="X118" s="457"/>
      <c r="Y118" s="457"/>
      <c r="Z118" s="457"/>
      <c r="AA118" s="457"/>
      <c r="AB118" s="457"/>
      <c r="AC118" s="457"/>
      <c r="AD118" s="457"/>
      <c r="AE118" s="71"/>
      <c r="AF118" s="71"/>
    </row>
    <row r="119" spans="10:32" s="125" customFormat="1" ht="12.75">
      <c r="J119" s="181"/>
      <c r="L119" s="164"/>
      <c r="M119" s="457"/>
      <c r="N119" s="457"/>
      <c r="O119" s="457"/>
      <c r="P119" s="457"/>
      <c r="Q119" s="457"/>
      <c r="R119" s="457"/>
      <c r="S119" s="457"/>
      <c r="T119" s="457"/>
      <c r="U119" s="457"/>
      <c r="V119" s="457"/>
      <c r="W119" s="457"/>
      <c r="X119" s="457"/>
      <c r="Y119" s="457"/>
      <c r="Z119" s="457"/>
      <c r="AA119" s="457"/>
      <c r="AB119" s="457"/>
      <c r="AC119" s="457"/>
      <c r="AD119" s="457"/>
      <c r="AE119" s="71"/>
      <c r="AF119" s="71"/>
    </row>
    <row r="120" spans="10:32" s="125" customFormat="1" ht="12.75">
      <c r="J120" s="181"/>
      <c r="L120" s="164"/>
      <c r="M120" s="457"/>
      <c r="N120" s="457"/>
      <c r="O120" s="457"/>
      <c r="P120" s="457"/>
      <c r="Q120" s="457"/>
      <c r="R120" s="457"/>
      <c r="S120" s="457"/>
      <c r="T120" s="457"/>
      <c r="U120" s="457"/>
      <c r="V120" s="457"/>
      <c r="W120" s="457"/>
      <c r="X120" s="457"/>
      <c r="Y120" s="457"/>
      <c r="Z120" s="457"/>
      <c r="AA120" s="457"/>
      <c r="AB120" s="457"/>
      <c r="AC120" s="457"/>
      <c r="AD120" s="457"/>
      <c r="AE120" s="71"/>
      <c r="AF120" s="71"/>
    </row>
    <row r="121" spans="10:32" s="125" customFormat="1" ht="12.75">
      <c r="J121" s="181"/>
      <c r="L121" s="164"/>
      <c r="M121" s="457"/>
      <c r="N121" s="457"/>
      <c r="O121" s="457"/>
      <c r="P121" s="457"/>
      <c r="Q121" s="457"/>
      <c r="R121" s="457"/>
      <c r="S121" s="457"/>
      <c r="T121" s="457"/>
      <c r="U121" s="457"/>
      <c r="V121" s="457"/>
      <c r="W121" s="457"/>
      <c r="X121" s="457"/>
      <c r="Y121" s="457"/>
      <c r="Z121" s="457"/>
      <c r="AA121" s="457"/>
      <c r="AB121" s="457"/>
      <c r="AC121" s="457"/>
      <c r="AD121" s="457"/>
      <c r="AE121" s="71"/>
      <c r="AF121" s="71"/>
    </row>
    <row r="122" spans="10:32" s="125" customFormat="1" ht="12.75">
      <c r="J122" s="181"/>
      <c r="L122" s="164"/>
      <c r="M122" s="457"/>
      <c r="N122" s="457"/>
      <c r="O122" s="457"/>
      <c r="P122" s="457"/>
      <c r="Q122" s="457"/>
      <c r="R122" s="457"/>
      <c r="S122" s="457"/>
      <c r="T122" s="457"/>
      <c r="U122" s="457"/>
      <c r="V122" s="457"/>
      <c r="W122" s="457"/>
      <c r="X122" s="457"/>
      <c r="Y122" s="457"/>
      <c r="Z122" s="457"/>
      <c r="AA122" s="457"/>
      <c r="AB122" s="457"/>
      <c r="AC122" s="457"/>
      <c r="AD122" s="457"/>
      <c r="AE122" s="71"/>
      <c r="AF122" s="71"/>
    </row>
    <row r="123" spans="10:32" s="125" customFormat="1" ht="12.75">
      <c r="J123" s="181"/>
      <c r="L123" s="164"/>
      <c r="M123" s="457"/>
      <c r="N123" s="457"/>
      <c r="O123" s="457"/>
      <c r="P123" s="457"/>
      <c r="Q123" s="457"/>
      <c r="R123" s="457"/>
      <c r="S123" s="457"/>
      <c r="T123" s="457"/>
      <c r="U123" s="457"/>
      <c r="V123" s="457"/>
      <c r="W123" s="457"/>
      <c r="X123" s="457"/>
      <c r="Y123" s="457"/>
      <c r="Z123" s="457"/>
      <c r="AA123" s="457"/>
      <c r="AB123" s="457"/>
      <c r="AC123" s="457"/>
      <c r="AD123" s="457"/>
      <c r="AE123" s="71"/>
      <c r="AF123" s="71"/>
    </row>
    <row r="124" spans="10:32" s="125" customFormat="1" ht="12.75">
      <c r="J124" s="181"/>
      <c r="L124" s="164"/>
      <c r="M124" s="457"/>
      <c r="N124" s="457"/>
      <c r="O124" s="457"/>
      <c r="P124" s="457"/>
      <c r="Q124" s="457"/>
      <c r="R124" s="457"/>
      <c r="S124" s="457"/>
      <c r="T124" s="457"/>
      <c r="U124" s="457"/>
      <c r="V124" s="457"/>
      <c r="W124" s="457"/>
      <c r="X124" s="457"/>
      <c r="Y124" s="457"/>
      <c r="Z124" s="457"/>
      <c r="AA124" s="457"/>
      <c r="AB124" s="457"/>
      <c r="AC124" s="457"/>
      <c r="AD124" s="457"/>
      <c r="AE124" s="71"/>
      <c r="AF124" s="71"/>
    </row>
    <row r="125" spans="10:32" s="125" customFormat="1" ht="12.75">
      <c r="J125" s="181"/>
      <c r="L125" s="164"/>
      <c r="M125" s="457"/>
      <c r="N125" s="457"/>
      <c r="O125" s="457"/>
      <c r="P125" s="457"/>
      <c r="Q125" s="457"/>
      <c r="R125" s="457"/>
      <c r="S125" s="457"/>
      <c r="T125" s="457"/>
      <c r="U125" s="457"/>
      <c r="V125" s="457"/>
      <c r="W125" s="457"/>
      <c r="X125" s="457"/>
      <c r="Y125" s="457"/>
      <c r="Z125" s="457"/>
      <c r="AA125" s="457"/>
      <c r="AB125" s="457"/>
      <c r="AC125" s="457"/>
      <c r="AD125" s="457"/>
      <c r="AE125" s="71"/>
      <c r="AF125" s="71"/>
    </row>
    <row r="126" spans="10:32" s="125" customFormat="1" ht="12.75">
      <c r="J126" s="181"/>
      <c r="L126" s="164"/>
      <c r="M126" s="457"/>
      <c r="N126" s="457"/>
      <c r="O126" s="457"/>
      <c r="P126" s="457"/>
      <c r="Q126" s="457"/>
      <c r="R126" s="457"/>
      <c r="S126" s="457"/>
      <c r="T126" s="457"/>
      <c r="U126" s="457"/>
      <c r="V126" s="457"/>
      <c r="W126" s="457"/>
      <c r="X126" s="457"/>
      <c r="Y126" s="457"/>
      <c r="Z126" s="457"/>
      <c r="AA126" s="457"/>
      <c r="AB126" s="457"/>
      <c r="AC126" s="457"/>
      <c r="AD126" s="457"/>
      <c r="AE126" s="71"/>
      <c r="AF126" s="71"/>
    </row>
    <row r="127" spans="10:32" s="125" customFormat="1" ht="12.75">
      <c r="J127" s="181"/>
      <c r="L127" s="164"/>
      <c r="M127" s="457"/>
      <c r="N127" s="457"/>
      <c r="O127" s="457"/>
      <c r="P127" s="457"/>
      <c r="Q127" s="457"/>
      <c r="R127" s="457"/>
      <c r="S127" s="457"/>
      <c r="T127" s="457"/>
      <c r="U127" s="457"/>
      <c r="V127" s="457"/>
      <c r="W127" s="457"/>
      <c r="X127" s="457"/>
      <c r="Y127" s="457"/>
      <c r="Z127" s="457"/>
      <c r="AA127" s="457"/>
      <c r="AB127" s="457"/>
      <c r="AC127" s="457"/>
      <c r="AD127" s="457"/>
      <c r="AE127" s="71"/>
      <c r="AF127" s="71"/>
    </row>
    <row r="128" spans="10:32" s="125" customFormat="1" ht="12.75">
      <c r="J128" s="181"/>
      <c r="L128" s="164"/>
      <c r="M128" s="457"/>
      <c r="N128" s="457"/>
      <c r="O128" s="457"/>
      <c r="P128" s="457"/>
      <c r="Q128" s="457"/>
      <c r="R128" s="457"/>
      <c r="S128" s="457"/>
      <c r="T128" s="457"/>
      <c r="U128" s="457"/>
      <c r="V128" s="457"/>
      <c r="W128" s="457"/>
      <c r="X128" s="457"/>
      <c r="Y128" s="457"/>
      <c r="Z128" s="457"/>
      <c r="AA128" s="457"/>
      <c r="AB128" s="457"/>
      <c r="AC128" s="457"/>
      <c r="AD128" s="457"/>
      <c r="AE128" s="71"/>
      <c r="AF128" s="71"/>
    </row>
    <row r="129" spans="10:32" s="125" customFormat="1" ht="12.75">
      <c r="J129" s="181"/>
      <c r="L129" s="164"/>
      <c r="M129" s="457"/>
      <c r="N129" s="457"/>
      <c r="O129" s="457"/>
      <c r="P129" s="457"/>
      <c r="Q129" s="457"/>
      <c r="R129" s="457"/>
      <c r="S129" s="457"/>
      <c r="T129" s="457"/>
      <c r="U129" s="457"/>
      <c r="V129" s="457"/>
      <c r="W129" s="457"/>
      <c r="X129" s="457"/>
      <c r="Y129" s="457"/>
      <c r="Z129" s="457"/>
      <c r="AA129" s="457"/>
      <c r="AB129" s="457"/>
      <c r="AC129" s="457"/>
      <c r="AD129" s="457"/>
      <c r="AE129" s="71"/>
      <c r="AF129" s="71"/>
    </row>
    <row r="130" spans="10:32" s="125" customFormat="1" ht="12.75">
      <c r="J130" s="181"/>
      <c r="L130" s="164"/>
      <c r="M130" s="457"/>
      <c r="N130" s="457"/>
      <c r="O130" s="457"/>
      <c r="P130" s="457"/>
      <c r="Q130" s="457"/>
      <c r="R130" s="457"/>
      <c r="S130" s="457"/>
      <c r="T130" s="457"/>
      <c r="U130" s="457"/>
      <c r="V130" s="457"/>
      <c r="W130" s="457"/>
      <c r="X130" s="457"/>
      <c r="Y130" s="457"/>
      <c r="Z130" s="457"/>
      <c r="AA130" s="457"/>
      <c r="AB130" s="457"/>
      <c r="AC130" s="457"/>
      <c r="AD130" s="457"/>
      <c r="AE130" s="71"/>
      <c r="AF130" s="71"/>
    </row>
    <row r="131" spans="10:32" s="125" customFormat="1" ht="12.75">
      <c r="J131" s="181"/>
      <c r="L131" s="164"/>
      <c r="M131" s="457"/>
      <c r="N131" s="457"/>
      <c r="O131" s="457"/>
      <c r="P131" s="457"/>
      <c r="Q131" s="457"/>
      <c r="R131" s="457"/>
      <c r="S131" s="457"/>
      <c r="T131" s="457"/>
      <c r="U131" s="457"/>
      <c r="V131" s="457"/>
      <c r="W131" s="457"/>
      <c r="X131" s="457"/>
      <c r="Y131" s="457"/>
      <c r="Z131" s="457"/>
      <c r="AA131" s="457"/>
      <c r="AB131" s="457"/>
      <c r="AC131" s="457"/>
      <c r="AD131" s="457"/>
      <c r="AE131" s="71"/>
      <c r="AF131" s="71"/>
    </row>
    <row r="132" spans="10:32" s="125" customFormat="1" ht="12.75">
      <c r="J132" s="181"/>
      <c r="L132" s="164"/>
      <c r="M132" s="457"/>
      <c r="N132" s="457"/>
      <c r="O132" s="457"/>
      <c r="P132" s="457"/>
      <c r="Q132" s="457"/>
      <c r="R132" s="457"/>
      <c r="S132" s="457"/>
      <c r="T132" s="457"/>
      <c r="U132" s="457"/>
      <c r="V132" s="457"/>
      <c r="W132" s="457"/>
      <c r="X132" s="457"/>
      <c r="Y132" s="457"/>
      <c r="Z132" s="457"/>
      <c r="AA132" s="457"/>
      <c r="AB132" s="457"/>
      <c r="AC132" s="457"/>
      <c r="AD132" s="457"/>
      <c r="AE132" s="71"/>
      <c r="AF132" s="71"/>
    </row>
    <row r="133" spans="10:32" s="125" customFormat="1" ht="12.75">
      <c r="J133" s="181"/>
      <c r="L133" s="164"/>
      <c r="M133" s="457"/>
      <c r="N133" s="457"/>
      <c r="O133" s="457"/>
      <c r="P133" s="457"/>
      <c r="Q133" s="457"/>
      <c r="R133" s="457"/>
      <c r="S133" s="457"/>
      <c r="T133" s="457"/>
      <c r="U133" s="457"/>
      <c r="V133" s="457"/>
      <c r="W133" s="457"/>
      <c r="X133" s="457"/>
      <c r="Y133" s="457"/>
      <c r="Z133" s="457"/>
      <c r="AA133" s="457"/>
      <c r="AB133" s="457"/>
      <c r="AC133" s="457"/>
      <c r="AD133" s="457"/>
      <c r="AE133" s="71"/>
      <c r="AF133" s="71"/>
    </row>
    <row r="134" spans="10:32" s="125" customFormat="1" ht="12.75">
      <c r="J134" s="181"/>
      <c r="L134" s="164"/>
      <c r="M134" s="457"/>
      <c r="N134" s="457"/>
      <c r="O134" s="457"/>
      <c r="P134" s="457"/>
      <c r="Q134" s="457"/>
      <c r="R134" s="457"/>
      <c r="S134" s="457"/>
      <c r="T134" s="457"/>
      <c r="U134" s="457"/>
      <c r="V134" s="457"/>
      <c r="W134" s="457"/>
      <c r="X134" s="457"/>
      <c r="Y134" s="457"/>
      <c r="Z134" s="457"/>
      <c r="AA134" s="457"/>
      <c r="AB134" s="457"/>
      <c r="AC134" s="457"/>
      <c r="AD134" s="457"/>
      <c r="AE134" s="71"/>
      <c r="AF134" s="71"/>
    </row>
    <row r="135" spans="10:32" s="125" customFormat="1" ht="12.75">
      <c r="J135" s="181"/>
      <c r="L135" s="164"/>
      <c r="M135" s="457"/>
      <c r="N135" s="457"/>
      <c r="O135" s="457"/>
      <c r="P135" s="457"/>
      <c r="Q135" s="457"/>
      <c r="R135" s="457"/>
      <c r="S135" s="457"/>
      <c r="T135" s="457"/>
      <c r="U135" s="457"/>
      <c r="V135" s="457"/>
      <c r="W135" s="457"/>
      <c r="X135" s="457"/>
      <c r="Y135" s="457"/>
      <c r="Z135" s="457"/>
      <c r="AA135" s="457"/>
      <c r="AB135" s="457"/>
      <c r="AC135" s="457"/>
      <c r="AD135" s="457"/>
      <c r="AE135" s="71"/>
      <c r="AF135" s="71"/>
    </row>
    <row r="136" spans="10:32" s="125" customFormat="1" ht="12.75">
      <c r="J136" s="181"/>
      <c r="L136" s="164"/>
      <c r="M136" s="457"/>
      <c r="N136" s="457"/>
      <c r="O136" s="457"/>
      <c r="P136" s="457"/>
      <c r="Q136" s="457"/>
      <c r="R136" s="457"/>
      <c r="S136" s="457"/>
      <c r="T136" s="457"/>
      <c r="U136" s="457"/>
      <c r="V136" s="457"/>
      <c r="W136" s="457"/>
      <c r="X136" s="457"/>
      <c r="Y136" s="457"/>
      <c r="Z136" s="457"/>
      <c r="AA136" s="457"/>
      <c r="AB136" s="457"/>
      <c r="AC136" s="457"/>
      <c r="AD136" s="457"/>
      <c r="AE136" s="71"/>
      <c r="AF136" s="71"/>
    </row>
    <row r="137" spans="10:32" s="125" customFormat="1" ht="12.75">
      <c r="J137" s="181"/>
      <c r="L137" s="164"/>
      <c r="M137" s="457"/>
      <c r="N137" s="457"/>
      <c r="O137" s="457"/>
      <c r="P137" s="457"/>
      <c r="Q137" s="457"/>
      <c r="R137" s="457"/>
      <c r="S137" s="457"/>
      <c r="T137" s="457"/>
      <c r="U137" s="457"/>
      <c r="V137" s="457"/>
      <c r="W137" s="457"/>
      <c r="X137" s="457"/>
      <c r="Y137" s="457"/>
      <c r="Z137" s="457"/>
      <c r="AA137" s="457"/>
      <c r="AB137" s="457"/>
      <c r="AC137" s="457"/>
      <c r="AD137" s="457"/>
      <c r="AE137" s="71"/>
      <c r="AF137" s="71"/>
    </row>
    <row r="138" spans="10:32" s="125" customFormat="1" ht="12.75">
      <c r="J138" s="181"/>
      <c r="L138" s="164"/>
      <c r="M138" s="457"/>
      <c r="N138" s="457"/>
      <c r="O138" s="457"/>
      <c r="P138" s="457"/>
      <c r="Q138" s="457"/>
      <c r="R138" s="457"/>
      <c r="S138" s="457"/>
      <c r="T138" s="457"/>
      <c r="U138" s="457"/>
      <c r="V138" s="457"/>
      <c r="W138" s="457"/>
      <c r="X138" s="457"/>
      <c r="Y138" s="457"/>
      <c r="Z138" s="457"/>
      <c r="AA138" s="457"/>
      <c r="AB138" s="457"/>
      <c r="AC138" s="457"/>
      <c r="AD138" s="457"/>
      <c r="AE138" s="71"/>
      <c r="AF138" s="71"/>
    </row>
    <row r="139" spans="10:32" s="125" customFormat="1" ht="12.75">
      <c r="J139" s="181"/>
      <c r="L139" s="164"/>
      <c r="M139" s="457"/>
      <c r="N139" s="457"/>
      <c r="O139" s="457"/>
      <c r="P139" s="457"/>
      <c r="Q139" s="457"/>
      <c r="R139" s="457"/>
      <c r="S139" s="457"/>
      <c r="T139" s="457"/>
      <c r="U139" s="457"/>
      <c r="V139" s="457"/>
      <c r="W139" s="457"/>
      <c r="X139" s="457"/>
      <c r="Y139" s="457"/>
      <c r="Z139" s="457"/>
      <c r="AA139" s="457"/>
      <c r="AB139" s="457"/>
      <c r="AC139" s="457"/>
      <c r="AD139" s="457"/>
      <c r="AE139" s="71"/>
      <c r="AF139" s="71"/>
    </row>
    <row r="140" spans="10:32" s="125" customFormat="1" ht="12.75">
      <c r="J140" s="181"/>
      <c r="L140" s="164"/>
      <c r="M140" s="457"/>
      <c r="N140" s="457"/>
      <c r="O140" s="457"/>
      <c r="P140" s="457"/>
      <c r="Q140" s="457"/>
      <c r="R140" s="457"/>
      <c r="S140" s="457"/>
      <c r="T140" s="457"/>
      <c r="U140" s="457"/>
      <c r="V140" s="457"/>
      <c r="W140" s="457"/>
      <c r="X140" s="457"/>
      <c r="Y140" s="457"/>
      <c r="Z140" s="457"/>
      <c r="AA140" s="457"/>
      <c r="AB140" s="457"/>
      <c r="AC140" s="457"/>
      <c r="AD140" s="457"/>
      <c r="AE140" s="71"/>
      <c r="AF140" s="71"/>
    </row>
  </sheetData>
  <sheetProtection password="CC01" sheet="1" objects="1" scenarios="1" selectLockedCells="1"/>
  <mergeCells count="101">
    <mergeCell ref="B20:F20"/>
    <mergeCell ref="B21:F21"/>
    <mergeCell ref="B22:F22"/>
    <mergeCell ref="B23:F23"/>
    <mergeCell ref="B24:F24"/>
    <mergeCell ref="A66:F66"/>
    <mergeCell ref="H66:K66"/>
    <mergeCell ref="A64:K64"/>
    <mergeCell ref="A57:L57"/>
    <mergeCell ref="A65:K65"/>
    <mergeCell ref="A61:K61"/>
    <mergeCell ref="B62:K62"/>
    <mergeCell ref="B63:K63"/>
    <mergeCell ref="A60:F60"/>
    <mergeCell ref="H60:K60"/>
    <mergeCell ref="B47:F47"/>
    <mergeCell ref="B48:F48"/>
    <mergeCell ref="B29:F29"/>
    <mergeCell ref="B30:F30"/>
    <mergeCell ref="B31:F31"/>
    <mergeCell ref="B32:F32"/>
    <mergeCell ref="B33:F33"/>
    <mergeCell ref="B25:F25"/>
    <mergeCell ref="B26:F26"/>
    <mergeCell ref="B27:F27"/>
    <mergeCell ref="B28:F28"/>
    <mergeCell ref="B35:F35"/>
    <mergeCell ref="B36:F36"/>
    <mergeCell ref="B37:F37"/>
    <mergeCell ref="B38:F38"/>
    <mergeCell ref="B39:F39"/>
    <mergeCell ref="B40:F40"/>
    <mergeCell ref="B44:F44"/>
    <mergeCell ref="B43:F43"/>
    <mergeCell ref="B34:F34"/>
    <mergeCell ref="B45:F45"/>
    <mergeCell ref="B46:F46"/>
    <mergeCell ref="H59:K59"/>
    <mergeCell ref="A78:K78"/>
    <mergeCell ref="A80:F80"/>
    <mergeCell ref="A77:F77"/>
    <mergeCell ref="H77:K77"/>
    <mergeCell ref="A1:F1"/>
    <mergeCell ref="H1:L2"/>
    <mergeCell ref="A4:D4"/>
    <mergeCell ref="I4:L6"/>
    <mergeCell ref="A2:F2"/>
    <mergeCell ref="A6:E6"/>
    <mergeCell ref="B49:F49"/>
    <mergeCell ref="B50:F50"/>
    <mergeCell ref="B51:F51"/>
    <mergeCell ref="B52:F52"/>
    <mergeCell ref="B58:F58"/>
    <mergeCell ref="B54:F54"/>
    <mergeCell ref="B55:F55"/>
    <mergeCell ref="B56:F56"/>
    <mergeCell ref="B53:F53"/>
    <mergeCell ref="B41:F41"/>
    <mergeCell ref="B42:F42"/>
    <mergeCell ref="A84:F84"/>
    <mergeCell ref="I84:L84"/>
    <mergeCell ref="A81:F81"/>
    <mergeCell ref="A82:F82"/>
    <mergeCell ref="A83:F83"/>
    <mergeCell ref="I83:L83"/>
    <mergeCell ref="I80:L80"/>
    <mergeCell ref="I81:L81"/>
    <mergeCell ref="I82:L82"/>
    <mergeCell ref="C76:L76"/>
    <mergeCell ref="A71:L71"/>
    <mergeCell ref="C72:L72"/>
    <mergeCell ref="C74:L74"/>
    <mergeCell ref="A73:F73"/>
    <mergeCell ref="H73:K73"/>
    <mergeCell ref="G8:H8"/>
    <mergeCell ref="A8:E8"/>
    <mergeCell ref="N17:P17"/>
    <mergeCell ref="N18:P18"/>
    <mergeCell ref="N19:P19"/>
    <mergeCell ref="B10:D10"/>
    <mergeCell ref="I10:L10"/>
    <mergeCell ref="I8:L8"/>
    <mergeCell ref="A13:L13"/>
    <mergeCell ref="A14:L14"/>
    <mergeCell ref="K15:L15"/>
    <mergeCell ref="A15:F16"/>
    <mergeCell ref="B17:F17"/>
    <mergeCell ref="B18:F18"/>
    <mergeCell ref="G15:J15"/>
    <mergeCell ref="B19:F19"/>
    <mergeCell ref="N20:P20"/>
    <mergeCell ref="A59:F59"/>
    <mergeCell ref="A68:E68"/>
    <mergeCell ref="A69:E69"/>
    <mergeCell ref="A70:E70"/>
    <mergeCell ref="F68:L68"/>
    <mergeCell ref="F69:L69"/>
    <mergeCell ref="F70:L70"/>
    <mergeCell ref="A67:L67"/>
    <mergeCell ref="A75:F75"/>
    <mergeCell ref="H75:K75"/>
  </mergeCells>
  <conditionalFormatting sqref="J18:L56 H17:H56 I17:L17">
    <cfRule type="colorScale" priority="38" dxfId="43">
      <colorScale>
        <cfvo type="formula" val="0"/>
        <cfvo type="formula" val="&quot;&gt;0&quot;"/>
        <color theme="9" tint="0.7999799847602844"/>
        <color theme="0"/>
      </colorScale>
    </cfRule>
  </conditionalFormatting>
  <conditionalFormatting sqref="J18:L56 H17:H56 I17:L17">
    <cfRule type="cellIs" priority="35" dxfId="44" operator="greaterThan">
      <formula>0</formula>
    </cfRule>
    <cfRule type="expression" priority="36" dxfId="44">
      <formula>"&gt;0"</formula>
    </cfRule>
  </conditionalFormatting>
  <conditionalFormatting sqref="L62:L63">
    <cfRule type="colorScale" priority="30" dxfId="43">
      <colorScale>
        <cfvo type="formula" val="0"/>
        <cfvo type="formula" val="&quot;&gt;0&quot;"/>
        <color theme="9" tint="0.7999799847602844"/>
        <color theme="0"/>
      </colorScale>
    </cfRule>
  </conditionalFormatting>
  <conditionalFormatting sqref="L62:L63">
    <cfRule type="cellIs" priority="28" dxfId="44" operator="greaterThan">
      <formula>0</formula>
    </cfRule>
    <cfRule type="expression" priority="29" dxfId="44">
      <formula>"&gt;0"</formula>
    </cfRule>
  </conditionalFormatting>
  <conditionalFormatting sqref="I18:I56">
    <cfRule type="colorScale" priority="27" dxfId="43">
      <colorScale>
        <cfvo type="formula" val="0"/>
        <cfvo type="formula" val="&quot;&gt;0&quot;"/>
        <color theme="9" tint="0.7999799847602844"/>
        <color theme="0"/>
      </colorScale>
    </cfRule>
  </conditionalFormatting>
  <conditionalFormatting sqref="I18:I56">
    <cfRule type="cellIs" priority="25" dxfId="44" operator="greaterThan">
      <formula>0</formula>
    </cfRule>
    <cfRule type="expression" priority="26" dxfId="44">
      <formula>"&gt;0"</formula>
    </cfRule>
  </conditionalFormatting>
  <conditionalFormatting sqref="G17:G56">
    <cfRule type="colorScale" priority="24" dxfId="43">
      <colorScale>
        <cfvo type="formula" val="0"/>
        <cfvo type="formula" val="&quot;&gt;0&quot;"/>
        <color theme="9" tint="0.7999799847602844"/>
        <color theme="0"/>
      </colorScale>
    </cfRule>
  </conditionalFormatting>
  <conditionalFormatting sqref="G17:G56">
    <cfRule type="cellIs" priority="22" dxfId="44" operator="greaterThan">
      <formula>0</formula>
    </cfRule>
    <cfRule type="expression" priority="23" dxfId="44">
      <formula>"&gt;0"</formula>
    </cfRule>
  </conditionalFormatting>
  <conditionalFormatting sqref="G58:L58">
    <cfRule type="colorScale" priority="15" dxfId="43">
      <colorScale>
        <cfvo type="formula" val="0"/>
        <cfvo type="formula" val="&quot;&gt;0&quot;"/>
        <color theme="9" tint="0.7999799847602844"/>
        <color theme="0"/>
      </colorScale>
    </cfRule>
  </conditionalFormatting>
  <conditionalFormatting sqref="G58:L58">
    <cfRule type="cellIs" priority="13" dxfId="44" operator="greaterThan">
      <formula>0</formula>
    </cfRule>
    <cfRule type="expression" priority="14" dxfId="44">
      <formula>"&gt;0"</formula>
    </cfRule>
  </conditionalFormatting>
  <conditionalFormatting sqref="L64">
    <cfRule type="colorScale" priority="12" dxfId="43">
      <colorScale>
        <cfvo type="formula" val="0"/>
        <cfvo type="formula" val="&quot;&gt;0&quot;"/>
        <color theme="9" tint="0.7999799847602844"/>
        <color theme="0"/>
      </colorScale>
    </cfRule>
  </conditionalFormatting>
  <conditionalFormatting sqref="L64">
    <cfRule type="cellIs" priority="10" dxfId="44" operator="greaterThan">
      <formula>0</formula>
    </cfRule>
    <cfRule type="expression" priority="11" dxfId="44">
      <formula>"&gt;0"</formula>
    </cfRule>
  </conditionalFormatting>
  <conditionalFormatting sqref="L65">
    <cfRule type="colorScale" priority="3" dxfId="43">
      <colorScale>
        <cfvo type="formula" val="0"/>
        <cfvo type="formula" val="&quot;&gt;0&quot;"/>
        <color theme="9" tint="0.7999799847602844"/>
        <color theme="0"/>
      </colorScale>
    </cfRule>
  </conditionalFormatting>
  <conditionalFormatting sqref="L65">
    <cfRule type="cellIs" priority="1" dxfId="44" operator="greaterThan">
      <formula>0</formula>
    </cfRule>
    <cfRule type="expression" priority="2" dxfId="44">
      <formula>"&gt;0"</formula>
    </cfRule>
  </conditionalFormatting>
  <printOptions horizontalCentered="1"/>
  <pageMargins left="0.5905511811023623" right="0.3937007874015748" top="0.7480314960629921" bottom="0.5905511811023623" header="0.1968503937007874" footer="0.1968503937007874"/>
  <pageSetup fitToHeight="2" fitToWidth="1" horizontalDpi="600" verticalDpi="600" orientation="portrait" paperSize="9" scale="63"/>
  <drawing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AL210"/>
  <sheetViews>
    <sheetView tabSelected="1" zoomScale="130" zoomScaleNormal="130" zoomScaleSheetLayoutView="115" zoomScalePageLayoutView="130" workbookViewId="0" topLeftCell="A1">
      <selection activeCell="E28" sqref="E28"/>
    </sheetView>
  </sheetViews>
  <sheetFormatPr defaultColWidth="9.25390625" defaultRowHeight="12.75"/>
  <cols>
    <col min="1" max="1" width="10.375" style="56" customWidth="1"/>
    <col min="2" max="2" width="9.25390625" style="56" customWidth="1"/>
    <col min="3" max="4" width="13.375" style="56" customWidth="1"/>
    <col min="5" max="5" width="11.375" style="56" customWidth="1"/>
    <col min="6" max="6" width="9.75390625" style="56" customWidth="1"/>
    <col min="7" max="7" width="12.375" style="56" customWidth="1"/>
    <col min="8" max="8" width="9.375" style="56" customWidth="1"/>
    <col min="9" max="9" width="10.25390625" style="56" customWidth="1"/>
    <col min="10" max="10" width="11.00390625" style="56" customWidth="1"/>
    <col min="11" max="11" width="23.75390625" style="56" customWidth="1"/>
    <col min="12" max="12" width="3.25390625" style="125" customWidth="1"/>
    <col min="13" max="13" width="3.375" style="125" customWidth="1"/>
    <col min="14" max="38" width="9.25390625" style="125" customWidth="1"/>
    <col min="39" max="16384" width="9.25390625" style="56" customWidth="1"/>
  </cols>
  <sheetData>
    <row r="1" spans="1:11" ht="19.5" customHeight="1">
      <c r="A1" s="730" t="str">
        <f>CONCATENATE('содержание '!C60)</f>
        <v>МЕЖДУНАРОДНЫЙ ВОЕННО-ТЕХНИЧЕСКИЙ ФОРУМ "АРМИЯ-2019"</v>
      </c>
      <c r="B1" s="730"/>
      <c r="C1" s="730"/>
      <c r="D1" s="730"/>
      <c r="E1" s="730"/>
      <c r="F1" s="730"/>
      <c r="G1" s="730"/>
      <c r="H1" s="730"/>
      <c r="I1" s="582"/>
      <c r="J1" s="582"/>
      <c r="K1" s="582"/>
    </row>
    <row r="2" spans="1:11" ht="31.5" customHeight="1" thickBot="1">
      <c r="A2" s="731"/>
      <c r="B2" s="731"/>
      <c r="C2" s="731"/>
      <c r="D2" s="731"/>
      <c r="E2" s="731"/>
      <c r="F2" s="731"/>
      <c r="G2" s="731"/>
      <c r="H2" s="731"/>
      <c r="I2" s="583"/>
      <c r="J2" s="583"/>
      <c r="K2" s="583"/>
    </row>
    <row r="3" spans="1:11" ht="12.75" customHeight="1">
      <c r="A3" s="77"/>
      <c r="B3" s="77"/>
      <c r="C3" s="77"/>
      <c r="D3" s="77"/>
      <c r="E3" s="78"/>
      <c r="F3" s="78"/>
      <c r="G3" s="78"/>
      <c r="H3" s="78"/>
      <c r="I3" s="78"/>
      <c r="J3" s="78"/>
      <c r="K3" s="78"/>
    </row>
    <row r="4" spans="1:38" s="80" customFormat="1" ht="16.5" customHeight="1">
      <c r="A4" s="833" t="s">
        <v>82</v>
      </c>
      <c r="B4" s="834"/>
      <c r="C4" s="839" t="s">
        <v>845</v>
      </c>
      <c r="D4" s="840"/>
      <c r="E4" s="840"/>
      <c r="F4" s="841"/>
      <c r="G4" s="77"/>
      <c r="H4" s="851" t="str">
        <f>CONCATENATE(("Представить до "),'содержание '!C78)</f>
        <v>Представить до 24 мая 2019 г.</v>
      </c>
      <c r="I4" s="852"/>
      <c r="J4" s="852"/>
      <c r="K4" s="853"/>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row>
    <row r="5" spans="1:11" ht="12" customHeight="1">
      <c r="A5" s="67"/>
      <c r="B5" s="81"/>
      <c r="C5" s="81"/>
      <c r="D5" s="81"/>
      <c r="E5" s="81"/>
      <c r="F5" s="81"/>
      <c r="G5" s="81"/>
      <c r="H5" s="81"/>
      <c r="I5" s="81"/>
      <c r="J5" s="81"/>
      <c r="K5" s="81"/>
    </row>
    <row r="6" spans="1:11" ht="15" customHeight="1">
      <c r="A6" s="213" t="s">
        <v>84</v>
      </c>
      <c r="B6" s="214" t="s">
        <v>275</v>
      </c>
      <c r="C6" s="849" t="s">
        <v>739</v>
      </c>
      <c r="D6" s="850"/>
      <c r="E6" s="850"/>
      <c r="F6" s="850"/>
      <c r="G6" s="82"/>
      <c r="I6" s="55"/>
      <c r="J6" s="55"/>
      <c r="K6" s="55"/>
    </row>
    <row r="7" spans="1:11" ht="14.25" customHeight="1">
      <c r="A7" s="83"/>
      <c r="B7" s="83"/>
      <c r="C7" s="83"/>
      <c r="D7" s="83"/>
      <c r="E7" s="83"/>
      <c r="F7" s="83"/>
      <c r="G7" s="83"/>
      <c r="H7" s="84"/>
      <c r="I7" s="835"/>
      <c r="J7" s="835"/>
      <c r="K7" s="85"/>
    </row>
    <row r="8" spans="1:11" ht="14.25" customHeight="1">
      <c r="A8" s="432"/>
      <c r="B8" s="476"/>
      <c r="C8" s="432"/>
      <c r="D8" s="862" t="s">
        <v>401</v>
      </c>
      <c r="E8" s="862"/>
      <c r="F8" s="862"/>
      <c r="G8" s="862"/>
      <c r="H8" s="845" t="s">
        <v>115</v>
      </c>
      <c r="I8" s="845"/>
      <c r="J8" s="845"/>
      <c r="K8" s="845"/>
    </row>
    <row r="9" spans="1:11" ht="14.25" customHeight="1">
      <c r="A9" s="389" t="s">
        <v>74</v>
      </c>
      <c r="B9" s="426" t="str">
        <f>CONCATENATE('содержание '!F39)</f>
        <v> +7 (495) 640-55-00</v>
      </c>
      <c r="C9" s="500"/>
      <c r="D9" s="501" t="s">
        <v>128</v>
      </c>
      <c r="E9" s="387"/>
      <c r="F9" s="388"/>
      <c r="G9" s="390" t="s">
        <v>428</v>
      </c>
      <c r="H9" s="866" t="s">
        <v>686</v>
      </c>
      <c r="I9" s="866"/>
      <c r="J9" s="866"/>
      <c r="K9" s="866"/>
    </row>
    <row r="10" spans="1:11" ht="40.5" customHeight="1">
      <c r="A10" s="846">
        <f>CONCATENATE(Реквизиты!B3)</f>
      </c>
      <c r="B10" s="847"/>
      <c r="C10" s="847"/>
      <c r="D10" s="847"/>
      <c r="E10" s="847"/>
      <c r="F10" s="847"/>
      <c r="G10" s="847"/>
      <c r="H10" s="847"/>
      <c r="I10" s="847"/>
      <c r="J10" s="847"/>
      <c r="K10" s="848"/>
    </row>
    <row r="11" spans="1:38" s="86" customFormat="1" ht="12" customHeight="1">
      <c r="A11" s="745" t="s">
        <v>85</v>
      </c>
      <c r="B11" s="746"/>
      <c r="C11" s="746"/>
      <c r="D11" s="746"/>
      <c r="E11" s="746"/>
      <c r="F11" s="746"/>
      <c r="G11" s="746"/>
      <c r="H11" s="746"/>
      <c r="I11" s="746"/>
      <c r="J11" s="746"/>
      <c r="K11" s="747"/>
      <c r="L11" s="336"/>
      <c r="M11" s="337"/>
      <c r="N11" s="337"/>
      <c r="O11" s="337"/>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row>
    <row r="12" spans="1:15" ht="15.75" customHeight="1">
      <c r="A12" s="87" t="s">
        <v>86</v>
      </c>
      <c r="B12" s="854"/>
      <c r="C12" s="854"/>
      <c r="D12" s="854"/>
      <c r="E12" s="854"/>
      <c r="F12" s="854"/>
      <c r="G12" s="854"/>
      <c r="H12" s="854"/>
      <c r="I12" s="854"/>
      <c r="J12" s="854"/>
      <c r="K12" s="855"/>
      <c r="L12" s="181"/>
      <c r="M12" s="337"/>
      <c r="N12" s="337"/>
      <c r="O12" s="337"/>
    </row>
    <row r="13" spans="1:15" ht="15.75" customHeight="1">
      <c r="A13" s="357" t="s">
        <v>87</v>
      </c>
      <c r="B13" s="82"/>
      <c r="C13" s="82"/>
      <c r="D13" s="854"/>
      <c r="E13" s="854"/>
      <c r="F13" s="854"/>
      <c r="G13" s="854"/>
      <c r="H13" s="854"/>
      <c r="I13" s="854"/>
      <c r="J13" s="854"/>
      <c r="K13" s="855"/>
      <c r="L13" s="181"/>
      <c r="M13" s="337"/>
      <c r="N13" s="337"/>
      <c r="O13" s="337"/>
    </row>
    <row r="14" spans="1:12" ht="54" customHeight="1">
      <c r="A14" s="842" t="s">
        <v>737</v>
      </c>
      <c r="B14" s="843"/>
      <c r="C14" s="843"/>
      <c r="D14" s="843"/>
      <c r="E14" s="843"/>
      <c r="F14" s="843"/>
      <c r="G14" s="843"/>
      <c r="H14" s="843"/>
      <c r="I14" s="843"/>
      <c r="J14" s="843"/>
      <c r="K14" s="844"/>
      <c r="L14" s="181"/>
    </row>
    <row r="15" spans="1:12" ht="16.5" customHeight="1">
      <c r="A15" s="88"/>
      <c r="B15" s="77"/>
      <c r="C15" s="77"/>
      <c r="D15" s="77"/>
      <c r="E15" s="77"/>
      <c r="F15" s="77"/>
      <c r="G15" s="77"/>
      <c r="H15" s="77"/>
      <c r="I15" s="77"/>
      <c r="J15" s="77"/>
      <c r="K15" s="89"/>
      <c r="L15" s="181"/>
    </row>
    <row r="16" spans="1:12" ht="9.75" customHeight="1">
      <c r="A16" s="90"/>
      <c r="B16" s="391" t="s">
        <v>454</v>
      </c>
      <c r="C16" s="77"/>
      <c r="D16" s="77"/>
      <c r="E16" s="77"/>
      <c r="F16" s="77"/>
      <c r="G16" s="77"/>
      <c r="H16" s="77"/>
      <c r="I16" s="77"/>
      <c r="J16" s="77"/>
      <c r="K16" s="89"/>
      <c r="L16" s="181"/>
    </row>
    <row r="17" spans="1:12" ht="33.75" customHeight="1">
      <c r="A17" s="856" t="str">
        <f>CONCATENATE("1.1. Устроитель организует подготовку, проведение и оказывает комплекс услуг по обеспечению участия Экспонента в ",'содержание '!C61)</f>
        <v>1.1. Устроитель организует подготовку, проведение и оказывает комплекс услуг по обеспечению участия Экспонента в Международном военно-техническом форуме "Армия-2019"</v>
      </c>
      <c r="B17" s="857"/>
      <c r="C17" s="857"/>
      <c r="D17" s="857"/>
      <c r="E17" s="857"/>
      <c r="F17" s="857"/>
      <c r="G17" s="857"/>
      <c r="H17" s="857"/>
      <c r="I17" s="857"/>
      <c r="J17" s="857"/>
      <c r="K17" s="858"/>
      <c r="L17" s="181"/>
    </row>
    <row r="18" spans="1:12" ht="22.5" customHeight="1">
      <c r="A18" s="859" t="s">
        <v>720</v>
      </c>
      <c r="B18" s="860"/>
      <c r="C18" s="860"/>
      <c r="D18" s="860"/>
      <c r="E18" s="860"/>
      <c r="F18" s="860"/>
      <c r="G18" s="860"/>
      <c r="H18" s="860"/>
      <c r="I18" s="860"/>
      <c r="J18" s="860"/>
      <c r="K18" s="861"/>
      <c r="L18" s="181"/>
    </row>
    <row r="19" spans="1:12" ht="39.75" customHeight="1">
      <c r="A19" s="859" t="s">
        <v>619</v>
      </c>
      <c r="B19" s="860"/>
      <c r="C19" s="860"/>
      <c r="D19" s="860"/>
      <c r="E19" s="860"/>
      <c r="F19" s="860"/>
      <c r="G19" s="860"/>
      <c r="H19" s="860"/>
      <c r="I19" s="860"/>
      <c r="J19" s="860"/>
      <c r="K19" s="861"/>
      <c r="L19" s="181"/>
    </row>
    <row r="20" spans="1:12" ht="31.5" customHeight="1">
      <c r="A20" s="859" t="s">
        <v>782</v>
      </c>
      <c r="B20" s="860"/>
      <c r="C20" s="860"/>
      <c r="D20" s="860"/>
      <c r="E20" s="860"/>
      <c r="F20" s="860"/>
      <c r="G20" s="860"/>
      <c r="H20" s="860"/>
      <c r="I20" s="860"/>
      <c r="J20" s="860"/>
      <c r="K20" s="861"/>
      <c r="L20" s="181"/>
    </row>
    <row r="21" spans="1:12" ht="28.5" customHeight="1">
      <c r="A21" s="859" t="s">
        <v>770</v>
      </c>
      <c r="B21" s="860"/>
      <c r="C21" s="860"/>
      <c r="D21" s="860"/>
      <c r="E21" s="860"/>
      <c r="F21" s="860"/>
      <c r="G21" s="860"/>
      <c r="H21" s="860"/>
      <c r="I21" s="860"/>
      <c r="J21" s="860"/>
      <c r="K21" s="861"/>
      <c r="L21" s="181"/>
    </row>
    <row r="22" spans="1:12" ht="15" customHeight="1">
      <c r="A22" s="859" t="s">
        <v>769</v>
      </c>
      <c r="B22" s="860"/>
      <c r="C22" s="860"/>
      <c r="D22" s="860"/>
      <c r="E22" s="860"/>
      <c r="F22" s="860"/>
      <c r="G22" s="860"/>
      <c r="H22" s="860"/>
      <c r="I22" s="860"/>
      <c r="J22" s="860"/>
      <c r="K22" s="861"/>
      <c r="L22" s="181"/>
    </row>
    <row r="23" spans="1:12" ht="39" customHeight="1">
      <c r="A23" s="859" t="s">
        <v>771</v>
      </c>
      <c r="B23" s="860"/>
      <c r="C23" s="860"/>
      <c r="D23" s="860"/>
      <c r="E23" s="860"/>
      <c r="F23" s="860"/>
      <c r="G23" s="860"/>
      <c r="H23" s="860"/>
      <c r="I23" s="860"/>
      <c r="J23" s="860"/>
      <c r="K23" s="861"/>
      <c r="L23" s="181"/>
    </row>
    <row r="24" spans="1:12" ht="15" customHeight="1">
      <c r="A24" s="863" t="s">
        <v>772</v>
      </c>
      <c r="B24" s="864"/>
      <c r="C24" s="864"/>
      <c r="D24" s="864"/>
      <c r="E24" s="864"/>
      <c r="F24" s="864"/>
      <c r="G24" s="864"/>
      <c r="H24" s="864"/>
      <c r="I24" s="864"/>
      <c r="J24" s="864"/>
      <c r="K24" s="865"/>
      <c r="L24" s="181"/>
    </row>
    <row r="25" spans="1:12" ht="27" customHeight="1">
      <c r="A25" s="739" t="s">
        <v>818</v>
      </c>
      <c r="B25" s="740"/>
      <c r="C25" s="740"/>
      <c r="D25" s="740"/>
      <c r="E25" s="740"/>
      <c r="F25" s="740"/>
      <c r="G25" s="740"/>
      <c r="H25" s="740"/>
      <c r="I25" s="740"/>
      <c r="J25" s="740"/>
      <c r="K25" s="741"/>
      <c r="L25" s="181"/>
    </row>
    <row r="26" spans="1:12" ht="13.5" customHeight="1">
      <c r="A26" s="739" t="s">
        <v>817</v>
      </c>
      <c r="B26" s="740"/>
      <c r="C26" s="740"/>
      <c r="D26" s="740"/>
      <c r="E26" s="740"/>
      <c r="F26" s="740"/>
      <c r="G26" s="740"/>
      <c r="H26" s="740"/>
      <c r="I26" s="740"/>
      <c r="J26" s="740"/>
      <c r="K26" s="741"/>
      <c r="L26" s="181"/>
    </row>
    <row r="27" spans="1:12" ht="23.25" customHeight="1">
      <c r="A27" s="836" t="s">
        <v>88</v>
      </c>
      <c r="B27" s="837"/>
      <c r="C27" s="837"/>
      <c r="D27" s="837"/>
      <c r="E27" s="837"/>
      <c r="F27" s="837"/>
      <c r="G27" s="837"/>
      <c r="H27" s="837"/>
      <c r="I27" s="837"/>
      <c r="J27" s="837"/>
      <c r="K27" s="838"/>
      <c r="L27" s="181"/>
    </row>
    <row r="28" spans="1:12" ht="15" customHeight="1">
      <c r="A28" s="809" t="s">
        <v>602</v>
      </c>
      <c r="B28" s="807"/>
      <c r="C28" s="807"/>
      <c r="D28" s="810"/>
      <c r="E28" s="386"/>
      <c r="F28" s="806" t="s">
        <v>308</v>
      </c>
      <c r="G28" s="807"/>
      <c r="H28" s="807"/>
      <c r="I28" s="807"/>
      <c r="J28" s="807"/>
      <c r="K28" s="808"/>
      <c r="L28" s="181"/>
    </row>
    <row r="29" spans="1:11" ht="13.5" customHeight="1">
      <c r="A29" s="745" t="s">
        <v>648</v>
      </c>
      <c r="B29" s="746"/>
      <c r="C29" s="746"/>
      <c r="D29" s="746"/>
      <c r="E29" s="746"/>
      <c r="F29" s="746"/>
      <c r="G29" s="746"/>
      <c r="H29" s="746"/>
      <c r="I29" s="746"/>
      <c r="J29" s="746"/>
      <c r="K29" s="747"/>
    </row>
    <row r="30" spans="1:11" ht="13.5" customHeight="1">
      <c r="A30" s="745" t="s">
        <v>638</v>
      </c>
      <c r="B30" s="746"/>
      <c r="C30" s="746"/>
      <c r="D30" s="746"/>
      <c r="E30" s="746"/>
      <c r="F30" s="746"/>
      <c r="G30" s="746"/>
      <c r="H30" s="746"/>
      <c r="I30" s="746"/>
      <c r="J30" s="746"/>
      <c r="K30" s="747"/>
    </row>
    <row r="31" spans="1:11" ht="12.75" customHeight="1">
      <c r="A31" s="745" t="s">
        <v>639</v>
      </c>
      <c r="B31" s="746"/>
      <c r="C31" s="746"/>
      <c r="D31" s="746"/>
      <c r="E31" s="746"/>
      <c r="F31" s="746"/>
      <c r="G31" s="746"/>
      <c r="H31" s="746"/>
      <c r="I31" s="746"/>
      <c r="J31" s="746"/>
      <c r="K31" s="747"/>
    </row>
    <row r="32" spans="1:11" ht="30.75" customHeight="1">
      <c r="A32" s="748" t="s">
        <v>641</v>
      </c>
      <c r="B32" s="673"/>
      <c r="C32" s="673"/>
      <c r="D32" s="673"/>
      <c r="E32" s="673"/>
      <c r="F32" s="673"/>
      <c r="G32" s="673"/>
      <c r="H32" s="673"/>
      <c r="I32" s="673"/>
      <c r="J32" s="673"/>
      <c r="K32" s="749"/>
    </row>
    <row r="33" spans="1:11" ht="49.5" customHeight="1">
      <c r="A33" s="750" t="s">
        <v>640</v>
      </c>
      <c r="B33" s="751"/>
      <c r="C33" s="751"/>
      <c r="D33" s="751"/>
      <c r="E33" s="751"/>
      <c r="F33" s="751"/>
      <c r="G33" s="751"/>
      <c r="H33" s="751"/>
      <c r="I33" s="751"/>
      <c r="J33" s="751"/>
      <c r="K33" s="752"/>
    </row>
    <row r="34" spans="1:11" ht="28.5" customHeight="1">
      <c r="A34" s="750" t="s">
        <v>740</v>
      </c>
      <c r="B34" s="751"/>
      <c r="C34" s="751"/>
      <c r="D34" s="751"/>
      <c r="E34" s="751"/>
      <c r="F34" s="751"/>
      <c r="G34" s="751"/>
      <c r="H34" s="751"/>
      <c r="I34" s="751"/>
      <c r="J34" s="751"/>
      <c r="K34" s="752"/>
    </row>
    <row r="35" spans="1:38" s="158" customFormat="1" ht="12.75">
      <c r="A35" s="423" t="s">
        <v>89</v>
      </c>
      <c r="B35" s="424"/>
      <c r="C35" s="424"/>
      <c r="D35" s="424"/>
      <c r="E35" s="424"/>
      <c r="F35" s="424"/>
      <c r="G35" s="424"/>
      <c r="H35" s="424"/>
      <c r="I35" s="424"/>
      <c r="J35" s="424"/>
      <c r="K35" s="425"/>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row>
    <row r="36" spans="1:11" ht="27" customHeight="1">
      <c r="A36" s="756" t="s">
        <v>475</v>
      </c>
      <c r="B36" s="757"/>
      <c r="C36" s="757"/>
      <c r="D36" s="757"/>
      <c r="E36" s="757"/>
      <c r="F36" s="757"/>
      <c r="G36" s="757"/>
      <c r="H36" s="757"/>
      <c r="I36" s="757"/>
      <c r="J36" s="757"/>
      <c r="K36" s="758"/>
    </row>
    <row r="37" spans="1:11" ht="29.25" customHeight="1">
      <c r="A37" s="756" t="s">
        <v>476</v>
      </c>
      <c r="B37" s="757"/>
      <c r="C37" s="757"/>
      <c r="D37" s="757"/>
      <c r="E37" s="757"/>
      <c r="F37" s="757"/>
      <c r="G37" s="757"/>
      <c r="H37" s="757"/>
      <c r="I37" s="757"/>
      <c r="J37" s="757"/>
      <c r="K37" s="758"/>
    </row>
    <row r="38" spans="1:38" s="71" customFormat="1" ht="27.75" customHeight="1">
      <c r="A38" s="742" t="s">
        <v>593</v>
      </c>
      <c r="B38" s="743"/>
      <c r="C38" s="743"/>
      <c r="D38" s="743"/>
      <c r="E38" s="743"/>
      <c r="F38" s="743"/>
      <c r="G38" s="743"/>
      <c r="H38" s="743"/>
      <c r="I38" s="743"/>
      <c r="J38" s="743"/>
      <c r="K38" s="744"/>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row>
    <row r="39" spans="1:38" s="71" customFormat="1" ht="79.5" customHeight="1">
      <c r="A39" s="763" t="s">
        <v>820</v>
      </c>
      <c r="B39" s="764"/>
      <c r="C39" s="764"/>
      <c r="D39" s="764"/>
      <c r="E39" s="764"/>
      <c r="F39" s="764"/>
      <c r="G39" s="764"/>
      <c r="H39" s="764"/>
      <c r="I39" s="764"/>
      <c r="J39" s="764"/>
      <c r="K39" s="76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row>
    <row r="40" spans="1:38" s="71" customFormat="1" ht="54.75" customHeight="1">
      <c r="A40" s="812" t="s">
        <v>773</v>
      </c>
      <c r="B40" s="813"/>
      <c r="C40" s="813"/>
      <c r="D40" s="813"/>
      <c r="E40" s="813"/>
      <c r="F40" s="813"/>
      <c r="G40" s="813"/>
      <c r="H40" s="813"/>
      <c r="I40" s="813"/>
      <c r="J40" s="813"/>
      <c r="K40" s="814"/>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c r="AL40" s="125"/>
    </row>
    <row r="41" spans="1:38" s="161" customFormat="1" ht="48" customHeight="1">
      <c r="A41" s="812" t="s">
        <v>826</v>
      </c>
      <c r="B41" s="813"/>
      <c r="C41" s="813"/>
      <c r="D41" s="813"/>
      <c r="E41" s="813"/>
      <c r="F41" s="813"/>
      <c r="G41" s="813"/>
      <c r="H41" s="813"/>
      <c r="I41" s="813"/>
      <c r="J41" s="813"/>
      <c r="K41" s="814"/>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row>
    <row r="42" spans="1:38" s="161" customFormat="1" ht="60" customHeight="1">
      <c r="A42" s="803" t="s">
        <v>827</v>
      </c>
      <c r="B42" s="804"/>
      <c r="C42" s="804"/>
      <c r="D42" s="804"/>
      <c r="E42" s="804"/>
      <c r="F42" s="804"/>
      <c r="G42" s="804"/>
      <c r="H42" s="804"/>
      <c r="I42" s="804"/>
      <c r="J42" s="804"/>
      <c r="K42" s="805"/>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row>
    <row r="43" spans="1:11" ht="29.25" customHeight="1">
      <c r="A43" s="67"/>
      <c r="B43" s="471" t="s">
        <v>634</v>
      </c>
      <c r="C43" s="67"/>
      <c r="D43" s="67"/>
      <c r="E43" s="67"/>
      <c r="F43" s="67"/>
      <c r="G43" s="67"/>
      <c r="H43" s="67"/>
      <c r="I43" s="67"/>
      <c r="J43" s="67"/>
      <c r="K43" s="67"/>
    </row>
    <row r="44" spans="1:11" ht="48" customHeight="1">
      <c r="A44" s="867" t="s">
        <v>637</v>
      </c>
      <c r="B44" s="867"/>
      <c r="C44" s="867"/>
      <c r="D44" s="867"/>
      <c r="E44" s="392" t="s">
        <v>91</v>
      </c>
      <c r="F44" s="392" t="s">
        <v>92</v>
      </c>
      <c r="G44" s="392" t="s">
        <v>93</v>
      </c>
      <c r="H44" s="498" t="s">
        <v>429</v>
      </c>
      <c r="I44" s="498" t="s">
        <v>517</v>
      </c>
      <c r="J44" s="392" t="s">
        <v>94</v>
      </c>
      <c r="K44" s="498" t="s">
        <v>727</v>
      </c>
    </row>
    <row r="45" spans="1:11" ht="27.75" customHeight="1">
      <c r="A45" s="724" t="s">
        <v>650</v>
      </c>
      <c r="B45" s="724"/>
      <c r="C45" s="724"/>
      <c r="D45" s="724"/>
      <c r="E45" s="556">
        <v>12500</v>
      </c>
      <c r="F45" s="557">
        <f>Заявка!H58</f>
        <v>0</v>
      </c>
      <c r="G45" s="558">
        <f>MMULT(E45,F45)</f>
        <v>0</v>
      </c>
      <c r="H45" s="559">
        <v>1</v>
      </c>
      <c r="I45" s="560">
        <v>0</v>
      </c>
      <c r="J45" s="558">
        <f>IF(H45=2,G45*0.1,IF(H45=3,G45*0.15,IF(H45=4,G45*0.2,0)))+IF(F45&gt;0,I45*E45*0.5,0)</f>
        <v>0</v>
      </c>
      <c r="K45" s="556">
        <f>G45+J45</f>
        <v>0</v>
      </c>
    </row>
    <row r="46" spans="1:11" ht="40.5" customHeight="1">
      <c r="A46" s="724" t="s">
        <v>651</v>
      </c>
      <c r="B46" s="724"/>
      <c r="C46" s="724"/>
      <c r="D46" s="724"/>
      <c r="E46" s="556">
        <v>15000</v>
      </c>
      <c r="F46" s="557">
        <f>Заявка!G58</f>
        <v>0</v>
      </c>
      <c r="G46" s="558">
        <f>MMULT(E46,F46)</f>
        <v>0</v>
      </c>
      <c r="H46" s="559">
        <v>3</v>
      </c>
      <c r="I46" s="560">
        <v>0</v>
      </c>
      <c r="J46" s="558">
        <f>IF(H46=2,G46*0.1,IF(H46=3,G46*0.15,IF(H46=4,G46*0.2,0)))+IF(F46&gt;0,I46*E46*0.5,0)</f>
        <v>0</v>
      </c>
      <c r="K46" s="556">
        <f>G46+J46</f>
        <v>0</v>
      </c>
    </row>
    <row r="47" spans="1:11" ht="40.5" customHeight="1">
      <c r="A47" s="724" t="s">
        <v>652</v>
      </c>
      <c r="B47" s="724"/>
      <c r="C47" s="724"/>
      <c r="D47" s="724"/>
      <c r="E47" s="556">
        <v>5500</v>
      </c>
      <c r="F47" s="557">
        <f>Заявка!J58</f>
        <v>0</v>
      </c>
      <c r="G47" s="558">
        <f>F47*E47</f>
        <v>0</v>
      </c>
      <c r="H47" s="733" t="s">
        <v>96</v>
      </c>
      <c r="I47" s="734"/>
      <c r="J47" s="561" t="s">
        <v>96</v>
      </c>
      <c r="K47" s="556">
        <f>G47</f>
        <v>0</v>
      </c>
    </row>
    <row r="48" spans="1:11" ht="39.75" customHeight="1">
      <c r="A48" s="724" t="s">
        <v>653</v>
      </c>
      <c r="B48" s="724"/>
      <c r="C48" s="724"/>
      <c r="D48" s="724"/>
      <c r="E48" s="556">
        <v>9000</v>
      </c>
      <c r="F48" s="557">
        <f>Заявка!I58</f>
        <v>0</v>
      </c>
      <c r="G48" s="558">
        <f>F48*E48</f>
        <v>0</v>
      </c>
      <c r="H48" s="733" t="s">
        <v>96</v>
      </c>
      <c r="I48" s="734"/>
      <c r="J48" s="561" t="s">
        <v>96</v>
      </c>
      <c r="K48" s="556">
        <f>G48</f>
        <v>0</v>
      </c>
    </row>
    <row r="49" spans="1:11" ht="25.5" customHeight="1">
      <c r="A49" s="724" t="s">
        <v>654</v>
      </c>
      <c r="B49" s="724"/>
      <c r="C49" s="724"/>
      <c r="D49" s="724"/>
      <c r="E49" s="556">
        <v>15000</v>
      </c>
      <c r="F49" s="557">
        <f>Заявка!K58</f>
        <v>0</v>
      </c>
      <c r="G49" s="558">
        <f>MMULT(E49,F49)</f>
        <v>0</v>
      </c>
      <c r="H49" s="559">
        <v>1</v>
      </c>
      <c r="I49" s="560">
        <v>0</v>
      </c>
      <c r="J49" s="558">
        <f>IF(H49=2,G49*0.1,IF(H49=3,G49*0.15,IF(H49=4,G49*0.2,0)))+IF(F49&gt;0,I49*E49*0.5,0)</f>
        <v>0</v>
      </c>
      <c r="K49" s="556">
        <f>G49+J49</f>
        <v>0</v>
      </c>
    </row>
    <row r="50" spans="1:11" ht="40.5" customHeight="1">
      <c r="A50" s="724" t="s">
        <v>655</v>
      </c>
      <c r="B50" s="724"/>
      <c r="C50" s="724"/>
      <c r="D50" s="724"/>
      <c r="E50" s="556">
        <v>6500</v>
      </c>
      <c r="F50" s="557">
        <f>Заявка!L58</f>
        <v>0</v>
      </c>
      <c r="G50" s="558">
        <f>F50*E50</f>
        <v>0</v>
      </c>
      <c r="H50" s="733" t="s">
        <v>96</v>
      </c>
      <c r="I50" s="734"/>
      <c r="J50" s="561" t="s">
        <v>96</v>
      </c>
      <c r="K50" s="556">
        <f>G50</f>
        <v>0</v>
      </c>
    </row>
    <row r="51" spans="1:11" ht="31.5" customHeight="1">
      <c r="A51" s="811" t="s">
        <v>656</v>
      </c>
      <c r="B51" s="811"/>
      <c r="C51" s="811"/>
      <c r="D51" s="811"/>
      <c r="E51" s="811"/>
      <c r="F51" s="811"/>
      <c r="G51" s="811"/>
      <c r="H51" s="811"/>
      <c r="I51" s="811"/>
      <c r="J51" s="811"/>
      <c r="K51" s="811"/>
    </row>
    <row r="52" spans="1:11" ht="18" customHeight="1">
      <c r="A52" s="101" t="s">
        <v>636</v>
      </c>
      <c r="B52" s="98"/>
      <c r="C52" s="99"/>
      <c r="D52" s="99"/>
      <c r="E52" s="99"/>
      <c r="F52" s="99"/>
      <c r="G52" s="99"/>
      <c r="H52" s="99"/>
      <c r="I52" s="99"/>
      <c r="J52" s="99"/>
      <c r="K52" s="394">
        <f>SUM(K45:K50)</f>
        <v>0</v>
      </c>
    </row>
    <row r="53" spans="1:11" ht="16.5" customHeight="1">
      <c r="A53" s="102" t="s">
        <v>97</v>
      </c>
      <c r="B53" s="97"/>
      <c r="C53" s="97"/>
      <c r="D53" s="103" t="s">
        <v>98</v>
      </c>
      <c r="E53" s="104">
        <v>0</v>
      </c>
      <c r="F53" s="99"/>
      <c r="G53" s="99"/>
      <c r="H53" s="99"/>
      <c r="I53" s="99"/>
      <c r="J53" s="99"/>
      <c r="K53" s="393">
        <f>(E45*F45+E46*F46+E47*F47+E48*F48+E49*F49+E50*F50)*E53</f>
        <v>0</v>
      </c>
    </row>
    <row r="54" spans="1:11" ht="5.25" customHeight="1">
      <c r="A54" s="108"/>
      <c r="B54" s="77"/>
      <c r="C54" s="77"/>
      <c r="D54" s="77"/>
      <c r="E54" s="77"/>
      <c r="F54" s="77"/>
      <c r="G54" s="77"/>
      <c r="H54" s="77"/>
      <c r="I54" s="77"/>
      <c r="J54" s="77"/>
      <c r="K54" s="77"/>
    </row>
    <row r="55" spans="1:11" ht="15" customHeight="1">
      <c r="A55" s="105" t="s">
        <v>635</v>
      </c>
      <c r="B55" s="106"/>
      <c r="C55" s="107"/>
      <c r="D55" s="107"/>
      <c r="E55" s="98"/>
      <c r="F55" s="99"/>
      <c r="G55" s="99"/>
      <c r="H55" s="99"/>
      <c r="I55" s="99"/>
      <c r="J55" s="99"/>
      <c r="K55" s="394">
        <f>K52-K53</f>
        <v>0</v>
      </c>
    </row>
    <row r="56" spans="1:11" ht="1.5" customHeight="1">
      <c r="A56" s="108"/>
      <c r="B56" s="77"/>
      <c r="C56" s="77"/>
      <c r="D56" s="77"/>
      <c r="E56" s="77"/>
      <c r="F56" s="77"/>
      <c r="G56" s="77"/>
      <c r="H56" s="77"/>
      <c r="I56" s="77"/>
      <c r="J56" s="77"/>
      <c r="K56" s="77"/>
    </row>
    <row r="57" spans="1:11" ht="22.5" customHeight="1">
      <c r="A57" s="471" t="s">
        <v>562</v>
      </c>
      <c r="B57" s="67"/>
      <c r="C57" s="67"/>
      <c r="D57" s="67"/>
      <c r="E57" s="67"/>
      <c r="F57" s="67"/>
      <c r="G57" s="67"/>
      <c r="H57" s="67"/>
      <c r="I57" s="67"/>
      <c r="J57" s="67"/>
      <c r="K57" s="67"/>
    </row>
    <row r="58" spans="1:11" ht="27.75" customHeight="1">
      <c r="A58" s="722" t="s">
        <v>99</v>
      </c>
      <c r="B58" s="722"/>
      <c r="C58" s="722"/>
      <c r="D58" s="722"/>
      <c r="E58" s="735" t="s">
        <v>657</v>
      </c>
      <c r="F58" s="736"/>
      <c r="G58" s="736"/>
      <c r="H58" s="736"/>
      <c r="I58" s="736"/>
      <c r="J58" s="737"/>
      <c r="K58" s="395">
        <f>'Пр. 1 '!K54</f>
        <v>0</v>
      </c>
    </row>
    <row r="59" spans="1:11" ht="13.5" customHeight="1" hidden="1">
      <c r="A59" s="722" t="s">
        <v>483</v>
      </c>
      <c r="B59" s="722"/>
      <c r="C59" s="722"/>
      <c r="D59" s="722"/>
      <c r="E59" s="723" t="s">
        <v>564</v>
      </c>
      <c r="F59" s="723"/>
      <c r="G59" s="723"/>
      <c r="H59" s="723"/>
      <c r="I59" s="723"/>
      <c r="J59" s="723"/>
      <c r="K59" s="395">
        <f>'Пр. 1.1.'!K53</f>
        <v>0</v>
      </c>
    </row>
    <row r="60" spans="1:11" ht="13.5" customHeight="1">
      <c r="A60" s="722" t="s">
        <v>100</v>
      </c>
      <c r="B60" s="722"/>
      <c r="C60" s="722"/>
      <c r="D60" s="722"/>
      <c r="E60" s="723" t="s">
        <v>416</v>
      </c>
      <c r="F60" s="723"/>
      <c r="G60" s="723"/>
      <c r="H60" s="723"/>
      <c r="I60" s="723"/>
      <c r="J60" s="723"/>
      <c r="K60" s="395">
        <f>'Пр.2'!M148</f>
        <v>0</v>
      </c>
    </row>
    <row r="61" spans="1:11" ht="13.5" customHeight="1">
      <c r="A61" s="722" t="s">
        <v>101</v>
      </c>
      <c r="B61" s="722"/>
      <c r="C61" s="722"/>
      <c r="D61" s="722"/>
      <c r="E61" s="723" t="s">
        <v>417</v>
      </c>
      <c r="F61" s="723"/>
      <c r="G61" s="723"/>
      <c r="H61" s="723"/>
      <c r="I61" s="723"/>
      <c r="J61" s="723"/>
      <c r="K61" s="395">
        <f>'Пр.3'!L108</f>
        <v>0</v>
      </c>
    </row>
    <row r="62" spans="1:11" ht="13.5" customHeight="1">
      <c r="A62" s="722" t="s">
        <v>102</v>
      </c>
      <c r="B62" s="722"/>
      <c r="C62" s="722"/>
      <c r="D62" s="722"/>
      <c r="E62" s="723" t="s">
        <v>388</v>
      </c>
      <c r="F62" s="723"/>
      <c r="G62" s="723"/>
      <c r="H62" s="723"/>
      <c r="I62" s="723"/>
      <c r="J62" s="723"/>
      <c r="K62" s="395">
        <f>'Пр.4'!L98</f>
        <v>0</v>
      </c>
    </row>
    <row r="63" spans="1:11" ht="8.25" customHeight="1">
      <c r="A63" s="67"/>
      <c r="B63" s="67"/>
      <c r="C63" s="67"/>
      <c r="D63" s="67"/>
      <c r="E63" s="67"/>
      <c r="F63" s="67"/>
      <c r="G63" s="67"/>
      <c r="H63" s="67"/>
      <c r="I63" s="67"/>
      <c r="J63" s="67"/>
      <c r="K63" s="67"/>
    </row>
    <row r="64" spans="1:11" ht="15.75" customHeight="1">
      <c r="A64" s="767" t="s">
        <v>103</v>
      </c>
      <c r="B64" s="767"/>
      <c r="C64" s="767"/>
      <c r="D64" s="767"/>
      <c r="E64" s="759" t="s">
        <v>104</v>
      </c>
      <c r="F64" s="759"/>
      <c r="G64" s="738" t="s">
        <v>80</v>
      </c>
      <c r="H64" s="738"/>
      <c r="I64" s="759" t="s">
        <v>726</v>
      </c>
      <c r="J64" s="759"/>
      <c r="K64" s="759"/>
    </row>
    <row r="65" spans="1:11" ht="13.5" customHeight="1">
      <c r="A65" s="760" t="s">
        <v>282</v>
      </c>
      <c r="B65" s="760"/>
      <c r="C65" s="760"/>
      <c r="D65" s="760"/>
      <c r="E65" s="761">
        <v>18900</v>
      </c>
      <c r="F65" s="761"/>
      <c r="G65" s="762">
        <v>1</v>
      </c>
      <c r="H65" s="762"/>
      <c r="I65" s="766">
        <f>IF(OR(I70,G69),0,E65*G65)</f>
        <v>18900</v>
      </c>
      <c r="J65" s="766"/>
      <c r="K65" s="766"/>
    </row>
    <row r="66" spans="1:11" ht="8.25" customHeight="1">
      <c r="A66" s="92"/>
      <c r="B66" s="67"/>
      <c r="C66" s="67"/>
      <c r="D66" s="67"/>
      <c r="E66" s="67"/>
      <c r="F66" s="67"/>
      <c r="G66" s="67"/>
      <c r="H66" s="67"/>
      <c r="I66" s="67"/>
      <c r="J66" s="67"/>
      <c r="K66" s="67"/>
    </row>
    <row r="67" spans="1:11" ht="15" customHeight="1">
      <c r="A67" s="767" t="s">
        <v>563</v>
      </c>
      <c r="B67" s="768"/>
      <c r="C67" s="768"/>
      <c r="D67" s="768"/>
      <c r="E67" s="759" t="s">
        <v>104</v>
      </c>
      <c r="F67" s="759"/>
      <c r="G67" s="738" t="s">
        <v>80</v>
      </c>
      <c r="H67" s="738"/>
      <c r="I67" s="759" t="s">
        <v>726</v>
      </c>
      <c r="J67" s="759"/>
      <c r="K67" s="759"/>
    </row>
    <row r="68" spans="1:11" ht="13.5" customHeight="1">
      <c r="A68" s="815" t="s">
        <v>105</v>
      </c>
      <c r="B68" s="815"/>
      <c r="C68" s="815"/>
      <c r="D68" s="815"/>
      <c r="E68" s="729">
        <v>18900</v>
      </c>
      <c r="F68" s="729"/>
      <c r="G68" s="727">
        <v>0</v>
      </c>
      <c r="H68" s="727"/>
      <c r="I68" s="728">
        <f>E68*G68</f>
        <v>0</v>
      </c>
      <c r="J68" s="728"/>
      <c r="K68" s="728"/>
    </row>
    <row r="69" spans="1:11" ht="13.5" customHeight="1">
      <c r="A69" s="815" t="s">
        <v>106</v>
      </c>
      <c r="B69" s="815"/>
      <c r="C69" s="815"/>
      <c r="D69" s="815"/>
      <c r="E69" s="729">
        <v>37000</v>
      </c>
      <c r="F69" s="729"/>
      <c r="G69" s="727">
        <v>0</v>
      </c>
      <c r="H69" s="727"/>
      <c r="I69" s="728">
        <f>E69*G69</f>
        <v>0</v>
      </c>
      <c r="J69" s="728"/>
      <c r="K69" s="728"/>
    </row>
    <row r="70" spans="1:11" ht="13.5" customHeight="1">
      <c r="A70" s="815" t="s">
        <v>679</v>
      </c>
      <c r="B70" s="815"/>
      <c r="C70" s="815"/>
      <c r="D70" s="815"/>
      <c r="E70" s="726"/>
      <c r="F70" s="726"/>
      <c r="G70" s="727">
        <v>0</v>
      </c>
      <c r="H70" s="727"/>
      <c r="I70" s="728">
        <f>E70*G70</f>
        <v>0</v>
      </c>
      <c r="J70" s="728"/>
      <c r="K70" s="728"/>
    </row>
    <row r="71" spans="1:11" ht="6.75" customHeight="1">
      <c r="A71" s="108"/>
      <c r="B71" s="77"/>
      <c r="C71" s="77"/>
      <c r="D71" s="77"/>
      <c r="E71" s="77"/>
      <c r="F71" s="77"/>
      <c r="G71" s="77"/>
      <c r="H71" s="77"/>
      <c r="I71" s="77"/>
      <c r="J71" s="77"/>
      <c r="K71" s="77"/>
    </row>
    <row r="72" spans="1:11" ht="37.5" customHeight="1" hidden="1">
      <c r="A72" s="877" t="s">
        <v>413</v>
      </c>
      <c r="B72" s="878"/>
      <c r="C72" s="878"/>
      <c r="D72" s="879"/>
      <c r="E72" s="770" t="s">
        <v>91</v>
      </c>
      <c r="F72" s="770"/>
      <c r="G72" s="881" t="s">
        <v>414</v>
      </c>
      <c r="H72" s="881"/>
      <c r="I72" s="770" t="s">
        <v>95</v>
      </c>
      <c r="J72" s="770"/>
      <c r="K72" s="770"/>
    </row>
    <row r="73" spans="1:11" ht="24" customHeight="1" hidden="1">
      <c r="A73" s="880" t="s">
        <v>415</v>
      </c>
      <c r="B73" s="880"/>
      <c r="C73" s="880"/>
      <c r="D73" s="880"/>
      <c r="E73" s="784">
        <v>21000</v>
      </c>
      <c r="F73" s="784"/>
      <c r="G73" s="769">
        <f>Заявка!L62+Заявка!L63</f>
        <v>0</v>
      </c>
      <c r="H73" s="769"/>
      <c r="I73" s="771">
        <f>E73*G73</f>
        <v>0</v>
      </c>
      <c r="J73" s="771"/>
      <c r="K73" s="771"/>
    </row>
    <row r="74" spans="1:38" s="80" customFormat="1" ht="6" customHeight="1">
      <c r="A74" s="321"/>
      <c r="B74" s="321"/>
      <c r="C74" s="321"/>
      <c r="D74" s="93"/>
      <c r="E74" s="94"/>
      <c r="F74" s="94"/>
      <c r="G74" s="95"/>
      <c r="H74" s="95"/>
      <c r="I74" s="96"/>
      <c r="J74" s="96"/>
      <c r="K74" s="96"/>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row>
    <row r="75" spans="1:11" s="581" customFormat="1" ht="13.5" customHeight="1">
      <c r="A75" s="580" t="s">
        <v>284</v>
      </c>
      <c r="B75" s="732" t="s">
        <v>730</v>
      </c>
      <c r="C75" s="732"/>
      <c r="D75" s="732"/>
      <c r="E75" s="732"/>
      <c r="F75" s="732"/>
      <c r="G75" s="725">
        <f>G79-G77</f>
        <v>16016.949152542373</v>
      </c>
      <c r="H75" s="725"/>
      <c r="I75" s="725"/>
      <c r="J75" s="725"/>
      <c r="K75" s="725"/>
    </row>
    <row r="76" spans="1:38" s="80" customFormat="1" ht="3.75" customHeight="1">
      <c r="A76" s="325"/>
      <c r="B76" s="325"/>
      <c r="C76" s="325"/>
      <c r="D76" s="326"/>
      <c r="E76" s="327"/>
      <c r="F76" s="327"/>
      <c r="G76" s="328"/>
      <c r="H76" s="328"/>
      <c r="I76" s="327"/>
      <c r="J76" s="327"/>
      <c r="K76" s="327"/>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row>
    <row r="77" spans="1:11" s="125" customFormat="1" ht="13.5" customHeight="1">
      <c r="A77" s="775" t="s">
        <v>831</v>
      </c>
      <c r="B77" s="776"/>
      <c r="C77" s="776"/>
      <c r="D77" s="776"/>
      <c r="E77" s="776"/>
      <c r="F77" s="777"/>
      <c r="G77" s="781">
        <f ca="1">IF((TODAY()&gt;=DATE(2019,1,1)),G79/1.2*0.2,G79/1.18*0.18)</f>
        <v>2883.0508474576272</v>
      </c>
      <c r="H77" s="781"/>
      <c r="I77" s="781"/>
      <c r="J77" s="781"/>
      <c r="K77" s="781"/>
    </row>
    <row r="78" spans="1:11" ht="3" customHeight="1">
      <c r="A78" s="329"/>
      <c r="B78" s="330"/>
      <c r="C78" s="330"/>
      <c r="D78" s="331"/>
      <c r="E78" s="332"/>
      <c r="F78" s="332"/>
      <c r="G78" s="333"/>
      <c r="H78" s="333"/>
      <c r="I78" s="332"/>
      <c r="J78" s="332"/>
      <c r="K78" s="332"/>
    </row>
    <row r="79" spans="1:11" s="125" customFormat="1" ht="13.5" customHeight="1">
      <c r="A79" s="775" t="s">
        <v>731</v>
      </c>
      <c r="B79" s="776"/>
      <c r="C79" s="776"/>
      <c r="D79" s="776"/>
      <c r="E79" s="776"/>
      <c r="F79" s="777"/>
      <c r="G79" s="778">
        <f>K55+SUM(K58:K62)+I65+I68+I69+I70</f>
        <v>18900</v>
      </c>
      <c r="H79" s="778"/>
      <c r="I79" s="778"/>
      <c r="J79" s="778"/>
      <c r="K79" s="778"/>
    </row>
    <row r="80" spans="1:11" ht="1.5" customHeight="1">
      <c r="A80" s="329"/>
      <c r="B80" s="330"/>
      <c r="C80" s="330"/>
      <c r="D80" s="331"/>
      <c r="E80" s="332"/>
      <c r="F80" s="332"/>
      <c r="G80" s="333"/>
      <c r="H80" s="333"/>
      <c r="I80" s="332"/>
      <c r="J80" s="332"/>
      <c r="K80" s="332"/>
    </row>
    <row r="81" spans="1:11" ht="1.5" customHeight="1">
      <c r="A81" s="55"/>
      <c r="B81" s="55"/>
      <c r="C81" s="55"/>
      <c r="D81" s="55"/>
      <c r="E81" s="55"/>
      <c r="F81" s="55"/>
      <c r="G81" s="55"/>
      <c r="H81" s="55"/>
      <c r="I81" s="55"/>
      <c r="J81" s="55"/>
      <c r="K81" s="55"/>
    </row>
    <row r="82" spans="1:11" ht="1.5" customHeight="1">
      <c r="A82" s="575"/>
      <c r="B82" s="575"/>
      <c r="C82" s="575"/>
      <c r="D82" s="575"/>
      <c r="E82" s="575"/>
      <c r="F82" s="575"/>
      <c r="G82" s="334"/>
      <c r="H82" s="334"/>
      <c r="I82" s="334"/>
      <c r="J82" s="334"/>
      <c r="K82" s="334"/>
    </row>
    <row r="83" spans="1:11" s="125" customFormat="1" ht="9" customHeight="1">
      <c r="A83" s="335"/>
      <c r="B83" s="335"/>
      <c r="C83" s="335"/>
      <c r="D83" s="335"/>
      <c r="E83" s="335"/>
      <c r="F83" s="335"/>
      <c r="G83" s="779" t="str">
        <f>#VALUE!</f>
        <v>восемнадцать тысяч девятьсот рублей 00 коп.</v>
      </c>
      <c r="H83" s="779"/>
      <c r="I83" s="779"/>
      <c r="J83" s="779"/>
      <c r="K83" s="779"/>
    </row>
    <row r="84" spans="1:11" s="125" customFormat="1" ht="12.75" customHeight="1">
      <c r="A84" s="780" t="s">
        <v>734</v>
      </c>
      <c r="B84" s="780"/>
      <c r="C84" s="780"/>
      <c r="D84" s="780"/>
      <c r="E84" s="780"/>
      <c r="F84" s="780"/>
      <c r="G84" s="779"/>
      <c r="H84" s="779"/>
      <c r="I84" s="779"/>
      <c r="J84" s="779"/>
      <c r="K84" s="779"/>
    </row>
    <row r="85" spans="1:11" s="125" customFormat="1" ht="15.75" customHeight="1">
      <c r="A85" s="335"/>
      <c r="B85" s="335"/>
      <c r="C85" s="335"/>
      <c r="D85" s="335"/>
      <c r="E85" s="335"/>
      <c r="F85" s="335"/>
      <c r="G85" s="779"/>
      <c r="H85" s="779"/>
      <c r="I85" s="779"/>
      <c r="J85" s="779"/>
      <c r="K85" s="779"/>
    </row>
    <row r="86" spans="1:38" s="80" customFormat="1" ht="11.25" customHeight="1">
      <c r="A86" s="325"/>
      <c r="B86" s="325"/>
      <c r="C86" s="325"/>
      <c r="D86" s="326"/>
      <c r="E86" s="327"/>
      <c r="F86" s="327"/>
      <c r="G86" s="328"/>
      <c r="H86" s="328"/>
      <c r="I86" s="327"/>
      <c r="J86" s="327"/>
      <c r="K86" s="327"/>
      <c r="L86" s="150"/>
      <c r="M86" s="150"/>
      <c r="N86" s="150"/>
      <c r="O86" s="150"/>
      <c r="P86" s="150"/>
      <c r="Q86" s="150"/>
      <c r="R86" s="150"/>
      <c r="S86" s="150"/>
      <c r="T86" s="150"/>
      <c r="U86" s="150"/>
      <c r="V86" s="150"/>
      <c r="W86" s="150"/>
      <c r="X86" s="150"/>
      <c r="Y86" s="150"/>
      <c r="Z86" s="150"/>
      <c r="AA86" s="150"/>
      <c r="AB86" s="150"/>
      <c r="AC86" s="150"/>
      <c r="AD86" s="150"/>
      <c r="AE86" s="150"/>
      <c r="AF86" s="150"/>
      <c r="AG86" s="150"/>
      <c r="AH86" s="150"/>
      <c r="AI86" s="150"/>
      <c r="AJ86" s="150"/>
      <c r="AK86" s="150"/>
      <c r="AL86" s="150"/>
    </row>
    <row r="87" spans="1:12" ht="23.25" customHeight="1">
      <c r="A87" s="376"/>
      <c r="B87" s="470" t="s">
        <v>288</v>
      </c>
      <c r="C87" s="377"/>
      <c r="D87" s="377"/>
      <c r="E87" s="377"/>
      <c r="F87" s="377"/>
      <c r="G87" s="377"/>
      <c r="H87" s="377"/>
      <c r="I87" s="377"/>
      <c r="J87" s="377"/>
      <c r="K87" s="378"/>
      <c r="L87" s="342"/>
    </row>
    <row r="88" spans="1:38" s="109" customFormat="1" ht="132.75" customHeight="1">
      <c r="A88" s="772" t="s">
        <v>832</v>
      </c>
      <c r="B88" s="782"/>
      <c r="C88" s="782"/>
      <c r="D88" s="782"/>
      <c r="E88" s="782"/>
      <c r="F88" s="782"/>
      <c r="G88" s="782"/>
      <c r="H88" s="782"/>
      <c r="I88" s="782"/>
      <c r="J88" s="782"/>
      <c r="K88" s="783"/>
      <c r="L88" s="340"/>
      <c r="M88" s="341"/>
      <c r="N88" s="341"/>
      <c r="O88" s="341"/>
      <c r="P88" s="341"/>
      <c r="Q88" s="341"/>
      <c r="R88" s="341"/>
      <c r="S88" s="341"/>
      <c r="T88" s="341"/>
      <c r="U88" s="341"/>
      <c r="V88" s="341"/>
      <c r="W88" s="341"/>
      <c r="X88" s="341"/>
      <c r="Y88" s="341"/>
      <c r="Z88" s="341"/>
      <c r="AA88" s="341"/>
      <c r="AB88" s="341"/>
      <c r="AC88" s="341"/>
      <c r="AD88" s="341"/>
      <c r="AE88" s="341"/>
      <c r="AF88" s="341"/>
      <c r="AG88" s="341"/>
      <c r="AH88" s="341"/>
      <c r="AI88" s="341"/>
      <c r="AJ88" s="341"/>
      <c r="AK88" s="341"/>
      <c r="AL88" s="341"/>
    </row>
    <row r="89" spans="1:12" ht="15.75">
      <c r="A89" s="110"/>
      <c r="B89" s="360" t="s">
        <v>107</v>
      </c>
      <c r="C89" s="111"/>
      <c r="D89" s="111"/>
      <c r="E89" s="111"/>
      <c r="F89" s="111"/>
      <c r="G89" s="111"/>
      <c r="H89" s="111"/>
      <c r="I89" s="111"/>
      <c r="J89" s="111"/>
      <c r="K89" s="112"/>
      <c r="L89" s="342"/>
    </row>
    <row r="90" spans="1:38" s="109" customFormat="1" ht="163.5" customHeight="1">
      <c r="A90" s="772" t="s">
        <v>754</v>
      </c>
      <c r="B90" s="773"/>
      <c r="C90" s="773"/>
      <c r="D90" s="773"/>
      <c r="E90" s="773"/>
      <c r="F90" s="773"/>
      <c r="G90" s="773"/>
      <c r="H90" s="773"/>
      <c r="I90" s="773"/>
      <c r="J90" s="773"/>
      <c r="K90" s="774"/>
      <c r="L90" s="340"/>
      <c r="M90" s="341"/>
      <c r="N90" s="341"/>
      <c r="O90" s="341"/>
      <c r="P90" s="341"/>
      <c r="Q90" s="341"/>
      <c r="R90" s="341"/>
      <c r="S90" s="341"/>
      <c r="T90" s="341"/>
      <c r="U90" s="341"/>
      <c r="V90" s="341"/>
      <c r="W90" s="341"/>
      <c r="X90" s="341"/>
      <c r="Y90" s="341"/>
      <c r="Z90" s="341"/>
      <c r="AA90" s="341"/>
      <c r="AB90" s="341"/>
      <c r="AC90" s="341"/>
      <c r="AD90" s="341"/>
      <c r="AE90" s="341"/>
      <c r="AF90" s="341"/>
      <c r="AG90" s="341"/>
      <c r="AH90" s="341"/>
      <c r="AI90" s="341"/>
      <c r="AJ90" s="341"/>
      <c r="AK90" s="341"/>
      <c r="AL90" s="341"/>
    </row>
    <row r="91" spans="1:38" s="109" customFormat="1" ht="29.25" customHeight="1">
      <c r="A91" s="772" t="s">
        <v>567</v>
      </c>
      <c r="B91" s="773"/>
      <c r="C91" s="773"/>
      <c r="D91" s="773"/>
      <c r="E91" s="773"/>
      <c r="F91" s="773"/>
      <c r="G91" s="773"/>
      <c r="H91" s="773"/>
      <c r="I91" s="773"/>
      <c r="J91" s="773"/>
      <c r="K91" s="774"/>
      <c r="L91" s="340"/>
      <c r="M91" s="341"/>
      <c r="N91" s="341"/>
      <c r="O91" s="341"/>
      <c r="P91" s="341"/>
      <c r="Q91" s="341"/>
      <c r="R91" s="341"/>
      <c r="S91" s="341"/>
      <c r="T91" s="341"/>
      <c r="U91" s="341"/>
      <c r="V91" s="341"/>
      <c r="W91" s="341"/>
      <c r="X91" s="341"/>
      <c r="Y91" s="341"/>
      <c r="Z91" s="341"/>
      <c r="AA91" s="341"/>
      <c r="AB91" s="341"/>
      <c r="AC91" s="341"/>
      <c r="AD91" s="341"/>
      <c r="AE91" s="341"/>
      <c r="AF91" s="341"/>
      <c r="AG91" s="341"/>
      <c r="AH91" s="341"/>
      <c r="AI91" s="341"/>
      <c r="AJ91" s="341"/>
      <c r="AK91" s="341"/>
      <c r="AL91" s="341"/>
    </row>
    <row r="92" spans="1:38" s="109" customFormat="1" ht="57" customHeight="1">
      <c r="A92" s="772" t="s">
        <v>568</v>
      </c>
      <c r="B92" s="773"/>
      <c r="C92" s="773"/>
      <c r="D92" s="773"/>
      <c r="E92" s="773"/>
      <c r="F92" s="773"/>
      <c r="G92" s="773"/>
      <c r="H92" s="773"/>
      <c r="I92" s="773"/>
      <c r="J92" s="773"/>
      <c r="K92" s="774"/>
      <c r="L92" s="340"/>
      <c r="M92" s="341"/>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row>
    <row r="93" spans="1:38" s="109" customFormat="1" ht="47.25" customHeight="1">
      <c r="A93" s="772" t="s">
        <v>658</v>
      </c>
      <c r="B93" s="773"/>
      <c r="C93" s="773"/>
      <c r="D93" s="773"/>
      <c r="E93" s="773"/>
      <c r="F93" s="773"/>
      <c r="G93" s="773"/>
      <c r="H93" s="773"/>
      <c r="I93" s="773"/>
      <c r="J93" s="773"/>
      <c r="K93" s="774"/>
      <c r="L93" s="340"/>
      <c r="M93" s="341"/>
      <c r="N93" s="341"/>
      <c r="O93" s="341"/>
      <c r="P93" s="341"/>
      <c r="Q93" s="341"/>
      <c r="R93" s="341"/>
      <c r="S93" s="341"/>
      <c r="T93" s="341"/>
      <c r="U93" s="341"/>
      <c r="V93" s="341"/>
      <c r="W93" s="341"/>
      <c r="X93" s="341"/>
      <c r="Y93" s="341"/>
      <c r="Z93" s="341"/>
      <c r="AA93" s="341"/>
      <c r="AB93" s="341"/>
      <c r="AC93" s="341"/>
      <c r="AD93" s="341"/>
      <c r="AE93" s="341"/>
      <c r="AF93" s="341"/>
      <c r="AG93" s="341"/>
      <c r="AH93" s="341"/>
      <c r="AI93" s="341"/>
      <c r="AJ93" s="341"/>
      <c r="AK93" s="341"/>
      <c r="AL93" s="341"/>
    </row>
    <row r="94" spans="1:38" s="109" customFormat="1" ht="106.5" customHeight="1">
      <c r="A94" s="772" t="s">
        <v>755</v>
      </c>
      <c r="B94" s="773"/>
      <c r="C94" s="773"/>
      <c r="D94" s="773"/>
      <c r="E94" s="773"/>
      <c r="F94" s="773"/>
      <c r="G94" s="773"/>
      <c r="H94" s="773"/>
      <c r="I94" s="773"/>
      <c r="J94" s="773"/>
      <c r="K94" s="774"/>
      <c r="L94" s="340"/>
      <c r="M94" s="341"/>
      <c r="N94" s="341"/>
      <c r="O94" s="341"/>
      <c r="P94" s="341"/>
      <c r="Q94" s="341"/>
      <c r="R94" s="341"/>
      <c r="S94" s="341"/>
      <c r="T94" s="341"/>
      <c r="U94" s="341"/>
      <c r="V94" s="341"/>
      <c r="W94" s="341"/>
      <c r="X94" s="341"/>
      <c r="Y94" s="341"/>
      <c r="Z94" s="341"/>
      <c r="AA94" s="341"/>
      <c r="AB94" s="341"/>
      <c r="AC94" s="341"/>
      <c r="AD94" s="341"/>
      <c r="AE94" s="341"/>
      <c r="AF94" s="341"/>
      <c r="AG94" s="341"/>
      <c r="AH94" s="341"/>
      <c r="AI94" s="341"/>
      <c r="AJ94" s="341"/>
      <c r="AK94" s="341"/>
      <c r="AL94" s="341"/>
    </row>
    <row r="95" spans="1:12" ht="23.25" customHeight="1">
      <c r="A95" s="110"/>
      <c r="B95" s="360" t="s">
        <v>455</v>
      </c>
      <c r="C95" s="111"/>
      <c r="D95" s="111"/>
      <c r="E95" s="111"/>
      <c r="F95" s="111"/>
      <c r="G95" s="111"/>
      <c r="H95" s="111"/>
      <c r="I95" s="111"/>
      <c r="J95" s="111"/>
      <c r="K95" s="112"/>
      <c r="L95" s="342"/>
    </row>
    <row r="96" spans="1:38" s="109" customFormat="1" ht="15.75" customHeight="1">
      <c r="A96" s="809" t="s">
        <v>351</v>
      </c>
      <c r="B96" s="807"/>
      <c r="C96" s="807"/>
      <c r="D96" s="807"/>
      <c r="E96" s="807"/>
      <c r="F96" s="807"/>
      <c r="G96" s="807"/>
      <c r="H96" s="807"/>
      <c r="I96" s="807"/>
      <c r="J96" s="807"/>
      <c r="K96" s="808"/>
      <c r="L96" s="340"/>
      <c r="M96" s="341"/>
      <c r="N96" s="341"/>
      <c r="O96" s="341"/>
      <c r="P96" s="341"/>
      <c r="Q96" s="341"/>
      <c r="R96" s="341"/>
      <c r="S96" s="341"/>
      <c r="T96" s="341"/>
      <c r="U96" s="341"/>
      <c r="V96" s="341"/>
      <c r="W96" s="341"/>
      <c r="X96" s="341"/>
      <c r="Y96" s="341"/>
      <c r="Z96" s="341"/>
      <c r="AA96" s="341"/>
      <c r="AB96" s="341"/>
      <c r="AC96" s="341"/>
      <c r="AD96" s="341"/>
      <c r="AE96" s="341"/>
      <c r="AF96" s="341"/>
      <c r="AG96" s="341"/>
      <c r="AH96" s="341"/>
      <c r="AI96" s="341"/>
      <c r="AJ96" s="341"/>
      <c r="AK96" s="341"/>
      <c r="AL96" s="341"/>
    </row>
    <row r="97" spans="1:38" s="109" customFormat="1" ht="33" customHeight="1">
      <c r="A97" s="809" t="s">
        <v>756</v>
      </c>
      <c r="B97" s="807"/>
      <c r="C97" s="807"/>
      <c r="D97" s="807"/>
      <c r="E97" s="807"/>
      <c r="F97" s="807"/>
      <c r="G97" s="807"/>
      <c r="H97" s="807"/>
      <c r="I97" s="807"/>
      <c r="J97" s="807"/>
      <c r="K97" s="808"/>
      <c r="L97" s="340"/>
      <c r="M97" s="341"/>
      <c r="N97" s="341"/>
      <c r="O97" s="341"/>
      <c r="P97" s="341"/>
      <c r="Q97" s="341"/>
      <c r="R97" s="341"/>
      <c r="S97" s="341"/>
      <c r="T97" s="341"/>
      <c r="U97" s="341"/>
      <c r="V97" s="341"/>
      <c r="W97" s="341"/>
      <c r="X97" s="341"/>
      <c r="Y97" s="341"/>
      <c r="Z97" s="341"/>
      <c r="AA97" s="341"/>
      <c r="AB97" s="341"/>
      <c r="AC97" s="341"/>
      <c r="AD97" s="341"/>
      <c r="AE97" s="341"/>
      <c r="AF97" s="341"/>
      <c r="AG97" s="341"/>
      <c r="AH97" s="341"/>
      <c r="AI97" s="341"/>
      <c r="AJ97" s="341"/>
      <c r="AK97" s="341"/>
      <c r="AL97" s="341"/>
    </row>
    <row r="98" spans="1:12" ht="42" customHeight="1">
      <c r="A98" s="110"/>
      <c r="B98" s="360" t="s">
        <v>456</v>
      </c>
      <c r="C98" s="111"/>
      <c r="D98" s="111"/>
      <c r="E98" s="111"/>
      <c r="F98" s="111"/>
      <c r="G98" s="111"/>
      <c r="H98" s="111"/>
      <c r="I98" s="111"/>
      <c r="J98" s="111"/>
      <c r="K98" s="112"/>
      <c r="L98" s="342"/>
    </row>
    <row r="99" spans="1:38" s="109" customFormat="1" ht="87" customHeight="1">
      <c r="A99" s="753" t="s">
        <v>779</v>
      </c>
      <c r="B99" s="754"/>
      <c r="C99" s="754"/>
      <c r="D99" s="754"/>
      <c r="E99" s="754"/>
      <c r="F99" s="754"/>
      <c r="G99" s="754"/>
      <c r="H99" s="754"/>
      <c r="I99" s="754"/>
      <c r="J99" s="754"/>
      <c r="K99" s="755"/>
      <c r="L99" s="340"/>
      <c r="M99" s="341"/>
      <c r="N99" s="341"/>
      <c r="O99" s="341"/>
      <c r="P99" s="341"/>
      <c r="Q99" s="341"/>
      <c r="R99" s="341"/>
      <c r="S99" s="341"/>
      <c r="T99" s="341"/>
      <c r="U99" s="341"/>
      <c r="V99" s="341"/>
      <c r="W99" s="341"/>
      <c r="X99" s="341"/>
      <c r="Y99" s="341"/>
      <c r="Z99" s="341"/>
      <c r="AA99" s="341"/>
      <c r="AB99" s="341"/>
      <c r="AC99" s="341"/>
      <c r="AD99" s="341"/>
      <c r="AE99" s="341"/>
      <c r="AF99" s="341"/>
      <c r="AG99" s="341"/>
      <c r="AH99" s="341"/>
      <c r="AI99" s="341"/>
      <c r="AJ99" s="341"/>
      <c r="AK99" s="341"/>
      <c r="AL99" s="341"/>
    </row>
    <row r="100" spans="1:38" s="109" customFormat="1" ht="84" customHeight="1">
      <c r="A100" s="753" t="s">
        <v>780</v>
      </c>
      <c r="B100" s="754"/>
      <c r="C100" s="754"/>
      <c r="D100" s="754"/>
      <c r="E100" s="754"/>
      <c r="F100" s="754"/>
      <c r="G100" s="754"/>
      <c r="H100" s="754"/>
      <c r="I100" s="754"/>
      <c r="J100" s="754"/>
      <c r="K100" s="755"/>
      <c r="L100" s="340"/>
      <c r="M100" s="341"/>
      <c r="N100" s="341"/>
      <c r="O100" s="341"/>
      <c r="P100" s="341"/>
      <c r="Q100" s="341"/>
      <c r="R100" s="341"/>
      <c r="S100" s="341"/>
      <c r="T100" s="341"/>
      <c r="U100" s="341"/>
      <c r="V100" s="341"/>
      <c r="W100" s="341"/>
      <c r="X100" s="341"/>
      <c r="Y100" s="341"/>
      <c r="Z100" s="341"/>
      <c r="AA100" s="341"/>
      <c r="AB100" s="341"/>
      <c r="AC100" s="341"/>
      <c r="AD100" s="341"/>
      <c r="AE100" s="341"/>
      <c r="AF100" s="341"/>
      <c r="AG100" s="341"/>
      <c r="AH100" s="341"/>
      <c r="AI100" s="341"/>
      <c r="AJ100" s="341"/>
      <c r="AK100" s="341"/>
      <c r="AL100" s="341"/>
    </row>
    <row r="101" spans="1:38" s="109" customFormat="1" ht="109.5" customHeight="1">
      <c r="A101" s="753" t="s">
        <v>781</v>
      </c>
      <c r="B101" s="754"/>
      <c r="C101" s="754"/>
      <c r="D101" s="754"/>
      <c r="E101" s="754"/>
      <c r="F101" s="754"/>
      <c r="G101" s="754"/>
      <c r="H101" s="754"/>
      <c r="I101" s="754"/>
      <c r="J101" s="754"/>
      <c r="K101" s="755"/>
      <c r="L101" s="340"/>
      <c r="M101" s="341"/>
      <c r="N101" s="341"/>
      <c r="O101" s="341"/>
      <c r="P101" s="341"/>
      <c r="Q101" s="341"/>
      <c r="R101" s="341"/>
      <c r="S101" s="341"/>
      <c r="T101" s="341"/>
      <c r="U101" s="341"/>
      <c r="V101" s="341"/>
      <c r="W101" s="341"/>
      <c r="X101" s="341"/>
      <c r="Y101" s="341"/>
      <c r="Z101" s="341"/>
      <c r="AA101" s="341"/>
      <c r="AB101" s="341"/>
      <c r="AC101" s="341"/>
      <c r="AD101" s="341"/>
      <c r="AE101" s="341"/>
      <c r="AF101" s="341"/>
      <c r="AG101" s="341"/>
      <c r="AH101" s="341"/>
      <c r="AI101" s="341"/>
      <c r="AJ101" s="341"/>
      <c r="AK101" s="341"/>
      <c r="AL101" s="341"/>
    </row>
    <row r="102" spans="1:38" s="109" customFormat="1" ht="44.25" customHeight="1">
      <c r="A102" s="753" t="s">
        <v>666</v>
      </c>
      <c r="B102" s="754"/>
      <c r="C102" s="754"/>
      <c r="D102" s="754"/>
      <c r="E102" s="754"/>
      <c r="F102" s="754"/>
      <c r="G102" s="754"/>
      <c r="H102" s="754"/>
      <c r="I102" s="754"/>
      <c r="J102" s="754"/>
      <c r="K102" s="755"/>
      <c r="L102" s="340"/>
      <c r="M102" s="341"/>
      <c r="N102" s="341"/>
      <c r="O102" s="341"/>
      <c r="P102" s="341"/>
      <c r="Q102" s="341"/>
      <c r="R102" s="341"/>
      <c r="S102" s="341"/>
      <c r="T102" s="341"/>
      <c r="U102" s="341"/>
      <c r="V102" s="341"/>
      <c r="W102" s="341"/>
      <c r="X102" s="341"/>
      <c r="Y102" s="341"/>
      <c r="Z102" s="341"/>
      <c r="AA102" s="341"/>
      <c r="AB102" s="341"/>
      <c r="AC102" s="341"/>
      <c r="AD102" s="341"/>
      <c r="AE102" s="341"/>
      <c r="AF102" s="341"/>
      <c r="AG102" s="341"/>
      <c r="AH102" s="341"/>
      <c r="AI102" s="341"/>
      <c r="AJ102" s="341"/>
      <c r="AK102" s="341"/>
      <c r="AL102" s="341"/>
    </row>
    <row r="103" spans="1:12" ht="15.75">
      <c r="A103" s="110"/>
      <c r="B103" s="360" t="s">
        <v>721</v>
      </c>
      <c r="C103" s="111"/>
      <c r="D103" s="111"/>
      <c r="E103" s="111"/>
      <c r="F103" s="111"/>
      <c r="G103" s="111"/>
      <c r="H103" s="111"/>
      <c r="I103" s="111"/>
      <c r="J103" s="111"/>
      <c r="K103" s="112"/>
      <c r="L103" s="342"/>
    </row>
    <row r="104" spans="1:38" s="109" customFormat="1" ht="54.75" customHeight="1">
      <c r="A104" s="772" t="s">
        <v>477</v>
      </c>
      <c r="B104" s="773"/>
      <c r="C104" s="773"/>
      <c r="D104" s="773"/>
      <c r="E104" s="773"/>
      <c r="F104" s="773"/>
      <c r="G104" s="773"/>
      <c r="H104" s="773"/>
      <c r="I104" s="773"/>
      <c r="J104" s="773"/>
      <c r="K104" s="774"/>
      <c r="L104" s="340"/>
      <c r="M104" s="341"/>
      <c r="N104" s="341"/>
      <c r="O104" s="341"/>
      <c r="P104" s="341"/>
      <c r="Q104" s="341"/>
      <c r="R104" s="341"/>
      <c r="S104" s="341"/>
      <c r="T104" s="341"/>
      <c r="U104" s="341"/>
      <c r="V104" s="341"/>
      <c r="W104" s="341"/>
      <c r="X104" s="341"/>
      <c r="Y104" s="341"/>
      <c r="Z104" s="341"/>
      <c r="AA104" s="341"/>
      <c r="AB104" s="341"/>
      <c r="AC104" s="341"/>
      <c r="AD104" s="341"/>
      <c r="AE104" s="341"/>
      <c r="AF104" s="341"/>
      <c r="AG104" s="341"/>
      <c r="AH104" s="341"/>
      <c r="AI104" s="341"/>
      <c r="AJ104" s="341"/>
      <c r="AK104" s="341"/>
      <c r="AL104" s="341"/>
    </row>
    <row r="105" spans="1:38" s="109" customFormat="1" ht="54.75" customHeight="1">
      <c r="A105" s="772" t="s">
        <v>478</v>
      </c>
      <c r="B105" s="773"/>
      <c r="C105" s="773"/>
      <c r="D105" s="773"/>
      <c r="E105" s="773"/>
      <c r="F105" s="773"/>
      <c r="G105" s="773"/>
      <c r="H105" s="773"/>
      <c r="I105" s="773"/>
      <c r="J105" s="773"/>
      <c r="K105" s="774"/>
      <c r="L105" s="340"/>
      <c r="M105" s="341"/>
      <c r="N105" s="341"/>
      <c r="O105" s="341"/>
      <c r="P105" s="341"/>
      <c r="Q105" s="341"/>
      <c r="R105" s="341"/>
      <c r="S105" s="341"/>
      <c r="T105" s="341"/>
      <c r="U105" s="341"/>
      <c r="V105" s="341"/>
      <c r="W105" s="341"/>
      <c r="X105" s="341"/>
      <c r="Y105" s="341"/>
      <c r="Z105" s="341"/>
      <c r="AA105" s="341"/>
      <c r="AB105" s="341"/>
      <c r="AC105" s="341"/>
      <c r="AD105" s="341"/>
      <c r="AE105" s="341"/>
      <c r="AF105" s="341"/>
      <c r="AG105" s="341"/>
      <c r="AH105" s="341"/>
      <c r="AI105" s="341"/>
      <c r="AJ105" s="341"/>
      <c r="AK105" s="341"/>
      <c r="AL105" s="341"/>
    </row>
    <row r="106" spans="1:38" s="109" customFormat="1" ht="69" customHeight="1">
      <c r="A106" s="772" t="s">
        <v>479</v>
      </c>
      <c r="B106" s="773"/>
      <c r="C106" s="773"/>
      <c r="D106" s="773"/>
      <c r="E106" s="773"/>
      <c r="F106" s="773"/>
      <c r="G106" s="773"/>
      <c r="H106" s="773"/>
      <c r="I106" s="773"/>
      <c r="J106" s="773"/>
      <c r="K106" s="774"/>
      <c r="L106" s="340"/>
      <c r="M106" s="341"/>
      <c r="N106" s="341"/>
      <c r="O106" s="341"/>
      <c r="P106" s="341"/>
      <c r="Q106" s="341"/>
      <c r="R106" s="341"/>
      <c r="S106" s="341"/>
      <c r="T106" s="341"/>
      <c r="U106" s="341"/>
      <c r="V106" s="341"/>
      <c r="W106" s="341"/>
      <c r="X106" s="341"/>
      <c r="Y106" s="341"/>
      <c r="Z106" s="341"/>
      <c r="AA106" s="341"/>
      <c r="AB106" s="341"/>
      <c r="AC106" s="341"/>
      <c r="AD106" s="341"/>
      <c r="AE106" s="341"/>
      <c r="AF106" s="341"/>
      <c r="AG106" s="341"/>
      <c r="AH106" s="341"/>
      <c r="AI106" s="341"/>
      <c r="AJ106" s="341"/>
      <c r="AK106" s="341"/>
      <c r="AL106" s="341"/>
    </row>
    <row r="107" spans="1:12" ht="22.5" customHeight="1">
      <c r="A107" s="110"/>
      <c r="B107" s="360" t="s">
        <v>744</v>
      </c>
      <c r="C107" s="111"/>
      <c r="D107" s="111"/>
      <c r="E107" s="111"/>
      <c r="F107" s="111"/>
      <c r="G107" s="111"/>
      <c r="H107" s="111"/>
      <c r="I107" s="111"/>
      <c r="J107" s="111"/>
      <c r="K107" s="112"/>
      <c r="L107" s="342"/>
    </row>
    <row r="108" spans="1:38" s="109" customFormat="1" ht="54.75" customHeight="1">
      <c r="A108" s="772" t="s">
        <v>745</v>
      </c>
      <c r="B108" s="773"/>
      <c r="C108" s="773"/>
      <c r="D108" s="773"/>
      <c r="E108" s="773"/>
      <c r="F108" s="773"/>
      <c r="G108" s="773"/>
      <c r="H108" s="773"/>
      <c r="I108" s="773"/>
      <c r="J108" s="773"/>
      <c r="K108" s="774"/>
      <c r="L108" s="340"/>
      <c r="M108" s="341"/>
      <c r="N108" s="341"/>
      <c r="O108" s="341"/>
      <c r="P108" s="341"/>
      <c r="Q108" s="341"/>
      <c r="R108" s="341"/>
      <c r="S108" s="341"/>
      <c r="T108" s="341"/>
      <c r="U108" s="341"/>
      <c r="V108" s="341"/>
      <c r="W108" s="341"/>
      <c r="X108" s="341"/>
      <c r="Y108" s="341"/>
      <c r="Z108" s="341"/>
      <c r="AA108" s="341"/>
      <c r="AB108" s="341"/>
      <c r="AC108" s="341"/>
      <c r="AD108" s="341"/>
      <c r="AE108" s="341"/>
      <c r="AF108" s="341"/>
      <c r="AG108" s="341"/>
      <c r="AH108" s="341"/>
      <c r="AI108" s="341"/>
      <c r="AJ108" s="341"/>
      <c r="AK108" s="341"/>
      <c r="AL108" s="341"/>
    </row>
    <row r="109" spans="1:38" s="109" customFormat="1" ht="58.5" customHeight="1">
      <c r="A109" s="772" t="s">
        <v>746</v>
      </c>
      <c r="B109" s="773"/>
      <c r="C109" s="773"/>
      <c r="D109" s="773"/>
      <c r="E109" s="773"/>
      <c r="F109" s="773"/>
      <c r="G109" s="773"/>
      <c r="H109" s="773"/>
      <c r="I109" s="773"/>
      <c r="J109" s="773"/>
      <c r="K109" s="774"/>
      <c r="L109" s="340"/>
      <c r="M109" s="341"/>
      <c r="N109" s="341"/>
      <c r="O109" s="341"/>
      <c r="P109" s="341"/>
      <c r="Q109" s="341"/>
      <c r="R109" s="341"/>
      <c r="S109" s="341"/>
      <c r="T109" s="341"/>
      <c r="U109" s="341"/>
      <c r="V109" s="341"/>
      <c r="W109" s="341"/>
      <c r="X109" s="341"/>
      <c r="Y109" s="341"/>
      <c r="Z109" s="341"/>
      <c r="AA109" s="341"/>
      <c r="AB109" s="341"/>
      <c r="AC109" s="341"/>
      <c r="AD109" s="341"/>
      <c r="AE109" s="341"/>
      <c r="AF109" s="341"/>
      <c r="AG109" s="341"/>
      <c r="AH109" s="341"/>
      <c r="AI109" s="341"/>
      <c r="AJ109" s="341"/>
      <c r="AK109" s="341"/>
      <c r="AL109" s="341"/>
    </row>
    <row r="110" spans="1:38" s="109" customFormat="1" ht="111" customHeight="1">
      <c r="A110" s="772" t="s">
        <v>751</v>
      </c>
      <c r="B110" s="773"/>
      <c r="C110" s="773"/>
      <c r="D110" s="773"/>
      <c r="E110" s="773"/>
      <c r="F110" s="773"/>
      <c r="G110" s="773"/>
      <c r="H110" s="773"/>
      <c r="I110" s="773"/>
      <c r="J110" s="773"/>
      <c r="K110" s="774"/>
      <c r="L110" s="340"/>
      <c r="M110" s="341"/>
      <c r="N110" s="341"/>
      <c r="O110" s="341"/>
      <c r="P110" s="341"/>
      <c r="Q110" s="341"/>
      <c r="R110" s="341"/>
      <c r="S110" s="341"/>
      <c r="T110" s="341"/>
      <c r="U110" s="341"/>
      <c r="V110" s="341"/>
      <c r="W110" s="341"/>
      <c r="X110" s="341"/>
      <c r="Y110" s="341"/>
      <c r="Z110" s="341"/>
      <c r="AA110" s="341"/>
      <c r="AB110" s="341"/>
      <c r="AC110" s="341"/>
      <c r="AD110" s="341"/>
      <c r="AE110" s="341"/>
      <c r="AF110" s="341"/>
      <c r="AG110" s="341"/>
      <c r="AH110" s="341"/>
      <c r="AI110" s="341"/>
      <c r="AJ110" s="341"/>
      <c r="AK110" s="341"/>
      <c r="AL110" s="341"/>
    </row>
    <row r="111" spans="1:38" s="109" customFormat="1" ht="46.5" customHeight="1">
      <c r="A111" s="772" t="s">
        <v>752</v>
      </c>
      <c r="B111" s="773"/>
      <c r="C111" s="773"/>
      <c r="D111" s="773"/>
      <c r="E111" s="773"/>
      <c r="F111" s="773"/>
      <c r="G111" s="773"/>
      <c r="H111" s="773"/>
      <c r="I111" s="773"/>
      <c r="J111" s="773"/>
      <c r="K111" s="774"/>
      <c r="L111" s="340"/>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c r="AI111" s="341"/>
      <c r="AJ111" s="341"/>
      <c r="AK111" s="341"/>
      <c r="AL111" s="341"/>
    </row>
    <row r="112" spans="1:12" ht="22.5" customHeight="1">
      <c r="A112" s="110"/>
      <c r="B112" s="360" t="s">
        <v>747</v>
      </c>
      <c r="C112" s="111"/>
      <c r="D112" s="111"/>
      <c r="E112" s="111"/>
      <c r="F112" s="111"/>
      <c r="G112" s="111"/>
      <c r="H112" s="111"/>
      <c r="I112" s="111"/>
      <c r="J112" s="111"/>
      <c r="K112" s="112"/>
      <c r="L112" s="342"/>
    </row>
    <row r="113" spans="1:38" s="109" customFormat="1" ht="35.25" customHeight="1">
      <c r="A113" s="830" t="s">
        <v>748</v>
      </c>
      <c r="B113" s="831"/>
      <c r="C113" s="831"/>
      <c r="D113" s="831"/>
      <c r="E113" s="831"/>
      <c r="F113" s="831"/>
      <c r="G113" s="831"/>
      <c r="H113" s="831"/>
      <c r="I113" s="831"/>
      <c r="J113" s="831"/>
      <c r="K113" s="832"/>
      <c r="L113" s="340"/>
      <c r="M113" s="341"/>
      <c r="N113" s="341"/>
      <c r="O113" s="341"/>
      <c r="P113" s="341"/>
      <c r="Q113" s="341"/>
      <c r="R113" s="341"/>
      <c r="S113" s="341"/>
      <c r="T113" s="341"/>
      <c r="U113" s="341"/>
      <c r="V113" s="341"/>
      <c r="W113" s="341"/>
      <c r="X113" s="341"/>
      <c r="Y113" s="341"/>
      <c r="Z113" s="341"/>
      <c r="AA113" s="341"/>
      <c r="AB113" s="341"/>
      <c r="AC113" s="341"/>
      <c r="AD113" s="341"/>
      <c r="AE113" s="341"/>
      <c r="AF113" s="341"/>
      <c r="AG113" s="341"/>
      <c r="AH113" s="341"/>
      <c r="AI113" s="341"/>
      <c r="AJ113" s="341"/>
      <c r="AK113" s="341"/>
      <c r="AL113" s="341"/>
    </row>
    <row r="114" spans="1:11" ht="24.75" customHeight="1">
      <c r="A114" s="215"/>
      <c r="B114" s="216" t="s">
        <v>749</v>
      </c>
      <c r="C114" s="215"/>
      <c r="D114" s="215"/>
      <c r="E114" s="215"/>
      <c r="F114" s="215"/>
      <c r="G114" s="215"/>
      <c r="H114" s="215"/>
      <c r="I114" s="215"/>
      <c r="J114" s="215"/>
      <c r="K114" s="215"/>
    </row>
    <row r="115" spans="1:11" ht="20.25" customHeight="1">
      <c r="A115" s="472" t="s">
        <v>274</v>
      </c>
      <c r="B115" s="473"/>
      <c r="C115" s="77"/>
      <c r="D115" s="77"/>
      <c r="E115" s="77"/>
      <c r="F115" s="472" t="s">
        <v>71</v>
      </c>
      <c r="G115" s="77"/>
      <c r="H115" s="77"/>
      <c r="I115" s="77"/>
      <c r="J115" s="77"/>
      <c r="K115" s="77"/>
    </row>
    <row r="116" spans="1:11" ht="33" customHeight="1">
      <c r="A116" s="874" t="s">
        <v>273</v>
      </c>
      <c r="B116" s="828"/>
      <c r="C116" s="828"/>
      <c r="D116" s="828"/>
      <c r="E116" s="829"/>
      <c r="F116" s="871">
        <f>CONCATENATE(Реквизиты!B3)</f>
      </c>
      <c r="G116" s="872"/>
      <c r="H116" s="872"/>
      <c r="I116" s="872"/>
      <c r="J116" s="872"/>
      <c r="K116" s="873"/>
    </row>
    <row r="117" spans="1:11" ht="11.25" customHeight="1">
      <c r="A117" s="113" t="s">
        <v>108</v>
      </c>
      <c r="B117" s="77"/>
      <c r="C117" s="77"/>
      <c r="D117" s="77"/>
      <c r="E117" s="77"/>
      <c r="F117" s="113" t="s">
        <v>108</v>
      </c>
      <c r="G117" s="77"/>
      <c r="H117" s="875"/>
      <c r="I117" s="875"/>
      <c r="J117" s="875"/>
      <c r="K117" s="876"/>
    </row>
    <row r="118" spans="1:11" ht="28.5" customHeight="1">
      <c r="A118" s="1051" t="s">
        <v>722</v>
      </c>
      <c r="B118" s="1052"/>
      <c r="C118" s="1052"/>
      <c r="D118" s="1052"/>
      <c r="E118" s="1053"/>
      <c r="F118" s="868" t="str">
        <f>CONCATENATE(Реквизиты!B10)</f>
        <v>Индекс, город, улица, дом, строение (корпус)</v>
      </c>
      <c r="G118" s="869"/>
      <c r="H118" s="869"/>
      <c r="I118" s="869"/>
      <c r="J118" s="869"/>
      <c r="K118" s="870"/>
    </row>
    <row r="119" spans="1:11" ht="11.25" customHeight="1">
      <c r="A119" s="115" t="s">
        <v>53</v>
      </c>
      <c r="B119" s="819" t="s">
        <v>109</v>
      </c>
      <c r="C119" s="819"/>
      <c r="D119" s="819"/>
      <c r="E119" s="819"/>
      <c r="F119" s="90" t="s">
        <v>53</v>
      </c>
      <c r="G119" s="206">
        <f>CONCATENATE(Реквизиты!B11)</f>
      </c>
      <c r="H119" s="206"/>
      <c r="I119" s="206"/>
      <c r="J119" s="206"/>
      <c r="K119" s="89"/>
    </row>
    <row r="120" spans="1:11" ht="12" customHeight="1">
      <c r="A120" s="115" t="s">
        <v>54</v>
      </c>
      <c r="B120" s="819" t="s">
        <v>110</v>
      </c>
      <c r="C120" s="819"/>
      <c r="D120" s="819"/>
      <c r="E120" s="819"/>
      <c r="F120" s="90" t="s">
        <v>54</v>
      </c>
      <c r="G120" s="819">
        <f>CONCATENATE(Реквизиты!D11)</f>
      </c>
      <c r="H120" s="819"/>
      <c r="I120" s="819"/>
      <c r="J120" s="819"/>
      <c r="K120" s="89"/>
    </row>
    <row r="121" spans="1:11" ht="12" customHeight="1">
      <c r="A121" s="115" t="s">
        <v>111</v>
      </c>
      <c r="B121" s="819" t="s">
        <v>707</v>
      </c>
      <c r="C121" s="819"/>
      <c r="D121" s="819"/>
      <c r="E121" s="819"/>
      <c r="F121" s="90" t="s">
        <v>111</v>
      </c>
      <c r="G121" s="819">
        <f>CONCATENATE(Реквизиты!B12)</f>
      </c>
      <c r="H121" s="819"/>
      <c r="I121" s="819"/>
      <c r="J121" s="819"/>
      <c r="K121" s="89"/>
    </row>
    <row r="122" spans="1:11" ht="12" customHeight="1">
      <c r="A122" s="115" t="s">
        <v>112</v>
      </c>
      <c r="B122" s="819" t="s">
        <v>710</v>
      </c>
      <c r="C122" s="819"/>
      <c r="D122" s="819"/>
      <c r="E122" s="819"/>
      <c r="F122" s="90" t="s">
        <v>112</v>
      </c>
      <c r="G122" s="114">
        <f>CONCATENATE(Реквизиты!D12)</f>
      </c>
      <c r="H122" s="114"/>
      <c r="I122" s="114"/>
      <c r="J122" s="114"/>
      <c r="K122" s="89"/>
    </row>
    <row r="123" spans="1:11" ht="11.25" customHeight="1">
      <c r="A123" s="116" t="s">
        <v>708</v>
      </c>
      <c r="B123" s="114"/>
      <c r="C123" s="114"/>
      <c r="D123" s="114"/>
      <c r="E123" s="114"/>
      <c r="F123" s="823">
        <f>CONCATENATE(Реквизиты!B13)</f>
      </c>
      <c r="G123" s="824"/>
      <c r="H123" s="824"/>
      <c r="I123" s="824"/>
      <c r="J123" s="824"/>
      <c r="K123" s="825"/>
    </row>
    <row r="124" spans="1:11" ht="15" customHeight="1">
      <c r="A124" s="115" t="s">
        <v>113</v>
      </c>
      <c r="B124" s="819" t="s">
        <v>709</v>
      </c>
      <c r="C124" s="819"/>
      <c r="D124" s="819"/>
      <c r="E124" s="819"/>
      <c r="F124" s="90" t="s">
        <v>113</v>
      </c>
      <c r="G124" s="819">
        <f>CONCATENATE(Реквизиты!D15)</f>
      </c>
      <c r="H124" s="819"/>
      <c r="I124" s="819"/>
      <c r="J124" s="819"/>
      <c r="K124" s="89"/>
    </row>
    <row r="125" spans="1:11" ht="27.75" customHeight="1">
      <c r="A125" s="820" t="s">
        <v>753</v>
      </c>
      <c r="B125" s="821"/>
      <c r="C125" s="821"/>
      <c r="D125" s="821"/>
      <c r="E125" s="822"/>
      <c r="F125" s="217" t="s">
        <v>114</v>
      </c>
      <c r="G125" s="83"/>
      <c r="H125" s="826">
        <f>CONCATENATE(Реквизиты!B9)</f>
      </c>
      <c r="I125" s="826"/>
      <c r="J125" s="826"/>
      <c r="K125" s="827"/>
    </row>
    <row r="126" spans="1:11" ht="27" customHeight="1">
      <c r="A126" s="117"/>
      <c r="B126" s="118" t="s">
        <v>750</v>
      </c>
      <c r="C126" s="67"/>
      <c r="D126" s="67"/>
      <c r="E126" s="67"/>
      <c r="F126" s="67"/>
      <c r="G126" s="67"/>
      <c r="H126" s="67"/>
      <c r="I126" s="67"/>
      <c r="J126" s="67"/>
      <c r="K126" s="67"/>
    </row>
    <row r="127" spans="1:11" ht="42.75" customHeight="1">
      <c r="A127" s="816" t="s">
        <v>577</v>
      </c>
      <c r="B127" s="828"/>
      <c r="C127" s="828"/>
      <c r="D127" s="828"/>
      <c r="E127" s="829"/>
      <c r="F127" s="816" t="str">
        <f>CONCATENATE("Экспонент: ",Реквизиты!B3)</f>
        <v>Экспонент: </v>
      </c>
      <c r="G127" s="817"/>
      <c r="H127" s="817"/>
      <c r="I127" s="817"/>
      <c r="J127" s="817"/>
      <c r="K127" s="818"/>
    </row>
    <row r="128" spans="1:11" ht="12.75" customHeight="1">
      <c r="A128" s="119" t="s">
        <v>580</v>
      </c>
      <c r="B128" s="77"/>
      <c r="C128" s="77"/>
      <c r="D128" s="77"/>
      <c r="E128" s="77"/>
      <c r="F128" s="787">
        <f>CONCATENATE(Реквизиты!B16)</f>
      </c>
      <c r="G128" s="788"/>
      <c r="H128" s="788"/>
      <c r="I128" s="788"/>
      <c r="J128" s="788"/>
      <c r="K128" s="789"/>
    </row>
    <row r="129" spans="1:11" ht="4.5" customHeight="1">
      <c r="A129" s="88"/>
      <c r="B129" s="77"/>
      <c r="C129" s="77"/>
      <c r="D129" s="77"/>
      <c r="E129" s="77"/>
      <c r="F129" s="790"/>
      <c r="G129" s="791"/>
      <c r="H129" s="791"/>
      <c r="I129" s="791"/>
      <c r="J129" s="791"/>
      <c r="K129" s="89"/>
    </row>
    <row r="130" spans="1:11" ht="11.25" customHeight="1">
      <c r="A130" s="792" t="str">
        <f>CONCATENATE(Заявка!A82)</f>
        <v>Менялкин Валерий Николаевич</v>
      </c>
      <c r="B130" s="793"/>
      <c r="C130" s="793"/>
      <c r="D130" s="793"/>
      <c r="E130" s="794"/>
      <c r="F130" s="795">
        <f>CONCATENATE(Реквизиты!A18)</f>
      </c>
      <c r="G130" s="796"/>
      <c r="H130" s="796"/>
      <c r="I130" s="796"/>
      <c r="J130" s="796"/>
      <c r="K130" s="797"/>
    </row>
    <row r="131" spans="1:11" ht="12.75">
      <c r="A131" s="88"/>
      <c r="B131" s="111" t="s">
        <v>116</v>
      </c>
      <c r="C131" s="111"/>
      <c r="D131" s="77"/>
      <c r="E131" s="77"/>
      <c r="F131" s="218"/>
      <c r="G131" s="219" t="s">
        <v>116</v>
      </c>
      <c r="H131" s="120"/>
      <c r="I131" s="120"/>
      <c r="J131" s="120"/>
      <c r="K131" s="89"/>
    </row>
    <row r="132" spans="1:11" ht="4.5" customHeight="1">
      <c r="A132" s="88"/>
      <c r="B132" s="77"/>
      <c r="C132" s="77"/>
      <c r="D132" s="77"/>
      <c r="E132" s="77"/>
      <c r="F132" s="121"/>
      <c r="G132" s="122"/>
      <c r="H132" s="122"/>
      <c r="I132" s="122"/>
      <c r="J132" s="122"/>
      <c r="K132" s="89"/>
    </row>
    <row r="133" spans="1:11" ht="14.25" customHeight="1">
      <c r="A133" s="798" t="s">
        <v>117</v>
      </c>
      <c r="B133" s="799"/>
      <c r="C133" s="800" t="str">
        <f>CONCATENATE(Договор!C6)</f>
        <v>"…..." …................... 201_г.</v>
      </c>
      <c r="D133" s="800"/>
      <c r="E133" s="800"/>
      <c r="F133" s="798" t="s">
        <v>118</v>
      </c>
      <c r="G133" s="799"/>
      <c r="H133" s="801" t="s">
        <v>234</v>
      </c>
      <c r="I133" s="801"/>
      <c r="J133" s="801"/>
      <c r="K133" s="802"/>
    </row>
    <row r="134" spans="12:38" s="71" customFormat="1" ht="12.7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row>
    <row r="135" spans="12:38" s="71" customFormat="1" ht="12.7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row>
    <row r="136" spans="12:38" s="71" customFormat="1" ht="12.7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row>
    <row r="137" spans="12:38" s="71" customFormat="1" ht="12.7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row>
    <row r="138" spans="12:38" s="71" customFormat="1" ht="12.7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row>
    <row r="139" spans="2:38" s="71" customFormat="1" ht="12.75">
      <c r="B139" s="79"/>
      <c r="C139" s="79"/>
      <c r="D139" s="79"/>
      <c r="E139" s="79"/>
      <c r="F139" s="79"/>
      <c r="G139" s="79"/>
      <c r="H139" s="79"/>
      <c r="I139" s="79"/>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row>
    <row r="140" spans="2:38" s="71" customFormat="1" ht="12.75">
      <c r="B140" s="785"/>
      <c r="C140" s="785"/>
      <c r="D140" s="785"/>
      <c r="E140" s="785"/>
      <c r="F140" s="785"/>
      <c r="G140" s="785"/>
      <c r="H140" s="79"/>
      <c r="I140" s="79"/>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row>
    <row r="141" spans="2:38" s="71" customFormat="1" ht="12.75">
      <c r="B141" s="123"/>
      <c r="C141" s="785"/>
      <c r="D141" s="785"/>
      <c r="E141" s="785"/>
      <c r="F141" s="785"/>
      <c r="G141" s="785"/>
      <c r="H141" s="79"/>
      <c r="I141" s="79"/>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row>
    <row r="142" spans="2:38" s="71" customFormat="1" ht="12.75">
      <c r="B142" s="123"/>
      <c r="C142" s="785"/>
      <c r="D142" s="785"/>
      <c r="E142" s="785"/>
      <c r="F142" s="785"/>
      <c r="G142" s="785"/>
      <c r="H142" s="79"/>
      <c r="I142" s="79"/>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row>
    <row r="143" spans="2:38" s="71" customFormat="1" ht="12.75">
      <c r="B143" s="123"/>
      <c r="C143" s="785"/>
      <c r="D143" s="785"/>
      <c r="E143" s="785"/>
      <c r="F143" s="785"/>
      <c r="G143" s="785"/>
      <c r="H143" s="79"/>
      <c r="I143" s="79"/>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row>
    <row r="144" spans="2:38" s="71" customFormat="1" ht="12.75">
      <c r="B144" s="123"/>
      <c r="C144" s="785"/>
      <c r="D144" s="785"/>
      <c r="E144" s="785"/>
      <c r="F144" s="785"/>
      <c r="G144" s="785"/>
      <c r="H144" s="79"/>
      <c r="I144" s="79"/>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row>
    <row r="145" spans="2:38" s="71" customFormat="1" ht="12.75">
      <c r="B145" s="124"/>
      <c r="C145" s="785"/>
      <c r="D145" s="785"/>
      <c r="E145" s="785"/>
      <c r="F145" s="785"/>
      <c r="G145" s="785"/>
      <c r="H145" s="79"/>
      <c r="I145" s="79"/>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row>
    <row r="146" spans="2:38" s="71" customFormat="1" ht="12.75">
      <c r="B146" s="123"/>
      <c r="C146" s="785"/>
      <c r="D146" s="785"/>
      <c r="E146" s="785"/>
      <c r="F146" s="785"/>
      <c r="G146" s="785"/>
      <c r="H146" s="79"/>
      <c r="I146" s="79"/>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row>
    <row r="147" spans="2:38" s="71" customFormat="1" ht="12.75">
      <c r="B147" s="786"/>
      <c r="C147" s="786"/>
      <c r="D147" s="786"/>
      <c r="E147" s="786"/>
      <c r="F147" s="786"/>
      <c r="G147" s="786"/>
      <c r="H147" s="79"/>
      <c r="I147" s="79"/>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row>
    <row r="148" spans="2:38" s="71" customFormat="1" ht="12.75">
      <c r="B148" s="79"/>
      <c r="C148" s="79"/>
      <c r="D148" s="79"/>
      <c r="E148" s="79"/>
      <c r="F148" s="79"/>
      <c r="G148" s="79"/>
      <c r="H148" s="79"/>
      <c r="I148" s="79"/>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row>
    <row r="149" spans="2:38" s="71" customFormat="1" ht="12.75">
      <c r="B149" s="79"/>
      <c r="C149" s="79"/>
      <c r="D149" s="79"/>
      <c r="E149" s="79"/>
      <c r="F149" s="79"/>
      <c r="G149" s="79"/>
      <c r="H149" s="79"/>
      <c r="I149" s="79"/>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row>
    <row r="150" spans="2:38" s="71" customFormat="1" ht="12.75">
      <c r="B150" s="79"/>
      <c r="C150" s="79"/>
      <c r="D150" s="79"/>
      <c r="E150" s="79"/>
      <c r="F150" s="79"/>
      <c r="G150" s="79"/>
      <c r="H150" s="79"/>
      <c r="I150" s="79"/>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row>
    <row r="151" spans="2:38" s="71" customFormat="1" ht="12.75">
      <c r="B151" s="79"/>
      <c r="C151" s="79"/>
      <c r="D151" s="79"/>
      <c r="E151" s="79"/>
      <c r="F151" s="79"/>
      <c r="G151" s="79"/>
      <c r="H151" s="79"/>
      <c r="I151" s="79"/>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row>
    <row r="152" spans="12:38" s="71" customFormat="1" ht="12.7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row>
    <row r="153" spans="12:38" s="71" customFormat="1" ht="12.7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row>
    <row r="154" spans="12:38" s="71" customFormat="1" ht="12.7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row>
    <row r="155" spans="12:38" s="71" customFormat="1" ht="12.7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row>
    <row r="156" spans="12:38" s="71" customFormat="1" ht="12.7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row>
    <row r="157" spans="12:38" s="71" customFormat="1" ht="12.7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row>
    <row r="158" spans="12:38" s="71" customFormat="1" ht="12.7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row>
    <row r="159" spans="12:38" s="71" customFormat="1" ht="12.7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row>
    <row r="160" spans="12:38" s="71" customFormat="1" ht="12.7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row>
    <row r="161" spans="12:38" s="71" customFormat="1" ht="12.7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row>
    <row r="162" spans="12:38" s="71" customFormat="1" ht="12.7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row>
    <row r="163" spans="12:38" s="71" customFormat="1" ht="12.7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row>
    <row r="164" spans="12:38" s="71" customFormat="1" ht="12.7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row>
    <row r="165" spans="12:38" s="71" customFormat="1" ht="12.7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row>
    <row r="166" spans="12:38" s="71" customFormat="1" ht="12.7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row>
    <row r="167" spans="12:38" s="71" customFormat="1" ht="12.7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row>
    <row r="168" spans="12:38" s="71" customFormat="1" ht="12.7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row>
    <row r="169" spans="12:38" s="71" customFormat="1" ht="12.7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row>
    <row r="170" spans="12:38" s="71" customFormat="1" ht="12.7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row>
    <row r="171" spans="12:38" s="71" customFormat="1" ht="12.7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row>
    <row r="172" spans="12:38" s="71" customFormat="1" ht="12.7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row>
    <row r="173" spans="12:38" s="71" customFormat="1" ht="12.7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row>
    <row r="174" spans="12:38" s="71" customFormat="1" ht="12.7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row>
    <row r="175" spans="12:38" s="71" customFormat="1" ht="12.7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row>
    <row r="176" spans="12:38" s="71" customFormat="1" ht="12.7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row>
    <row r="177" spans="12:38" s="71" customFormat="1" ht="12.7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row>
    <row r="178" spans="12:38" s="71" customFormat="1" ht="12.7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row>
    <row r="179" spans="12:38" s="71" customFormat="1" ht="12.7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row>
    <row r="180" spans="12:38" s="71" customFormat="1" ht="12.7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row>
    <row r="181" spans="12:38" s="71" customFormat="1" ht="12.7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row>
    <row r="182" spans="12:38" s="71" customFormat="1" ht="12.7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row>
    <row r="183" spans="12:38" s="71" customFormat="1" ht="12.7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row>
    <row r="184" spans="12:38" s="71" customFormat="1" ht="12.7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row>
    <row r="185" spans="12:38" s="71" customFormat="1" ht="12.7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row>
    <row r="186" spans="12:38" s="71" customFormat="1" ht="12.7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row>
    <row r="187" spans="12:38" s="71" customFormat="1" ht="12.7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row>
    <row r="188" spans="12:38" s="71" customFormat="1" ht="12.7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row>
    <row r="189" spans="12:38" s="71" customFormat="1" ht="12.7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row>
    <row r="190" spans="12:38" s="71" customFormat="1" ht="12.7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row>
    <row r="191" spans="12:38" s="71" customFormat="1" ht="12.7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row>
    <row r="192" spans="12:38" s="71" customFormat="1" ht="12.7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row>
    <row r="193" spans="12:38" s="71" customFormat="1" ht="12.7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row>
    <row r="194" spans="12:38" s="71" customFormat="1" ht="12.7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row>
    <row r="195" spans="12:38" s="71" customFormat="1" ht="12.7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row>
    <row r="196" spans="12:38" s="71" customFormat="1" ht="12.7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row>
    <row r="197" spans="12:38" s="71" customFormat="1" ht="12.7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row>
    <row r="198" spans="12:38" s="71" customFormat="1" ht="12.7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row>
    <row r="199" spans="12:38" s="71" customFormat="1" ht="12.7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row>
    <row r="200" spans="12:38" s="71" customFormat="1" ht="12.7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row>
    <row r="201" spans="12:38" s="71" customFormat="1" ht="12.7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row>
    <row r="202" spans="12:38" s="71" customFormat="1" ht="12.7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row>
    <row r="203" spans="12:38" s="71" customFormat="1" ht="12.7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row>
    <row r="204" spans="12:38" s="71" customFormat="1" ht="12.7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row>
    <row r="205" spans="12:38" s="71" customFormat="1" ht="12.7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row>
    <row r="206" spans="12:38" s="71" customFormat="1" ht="12.7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row>
    <row r="207" spans="12:38" s="71" customFormat="1" ht="12.7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row>
    <row r="208" spans="12:38" s="71" customFormat="1" ht="12.7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row>
    <row r="209" spans="12:38" s="71" customFormat="1" ht="12.7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row>
    <row r="210" spans="12:38" s="71" customFormat="1" ht="12.7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row>
  </sheetData>
  <sheetProtection password="CC01" sheet="1" objects="1" scenarios="1" selectLockedCells="1"/>
  <mergeCells count="155">
    <mergeCell ref="A118:E118"/>
    <mergeCell ref="A68:D68"/>
    <mergeCell ref="A41:K41"/>
    <mergeCell ref="A44:D44"/>
    <mergeCell ref="A45:D45"/>
    <mergeCell ref="A77:F77"/>
    <mergeCell ref="F118:K118"/>
    <mergeCell ref="B119:E119"/>
    <mergeCell ref="B120:E120"/>
    <mergeCell ref="F116:K116"/>
    <mergeCell ref="A97:K97"/>
    <mergeCell ref="A96:K96"/>
    <mergeCell ref="A116:E116"/>
    <mergeCell ref="H117:K117"/>
    <mergeCell ref="A106:K106"/>
    <mergeCell ref="A105:K105"/>
    <mergeCell ref="A72:D72"/>
    <mergeCell ref="A73:D73"/>
    <mergeCell ref="E72:F72"/>
    <mergeCell ref="A104:K104"/>
    <mergeCell ref="I68:K68"/>
    <mergeCell ref="A70:D70"/>
    <mergeCell ref="A108:K108"/>
    <mergeCell ref="A109:K109"/>
    <mergeCell ref="G72:H72"/>
    <mergeCell ref="A4:B4"/>
    <mergeCell ref="I7:J7"/>
    <mergeCell ref="A27:K27"/>
    <mergeCell ref="C4:F4"/>
    <mergeCell ref="A14:K14"/>
    <mergeCell ref="H8:K8"/>
    <mergeCell ref="A10:K10"/>
    <mergeCell ref="A11:K11"/>
    <mergeCell ref="C6:F6"/>
    <mergeCell ref="H4:K4"/>
    <mergeCell ref="B12:K12"/>
    <mergeCell ref="D13:K13"/>
    <mergeCell ref="A17:K17"/>
    <mergeCell ref="A18:K18"/>
    <mergeCell ref="D8:G8"/>
    <mergeCell ref="A19:K19"/>
    <mergeCell ref="A24:K24"/>
    <mergeCell ref="A21:K21"/>
    <mergeCell ref="H9:K9"/>
    <mergeCell ref="A20:K20"/>
    <mergeCell ref="A23:K23"/>
    <mergeCell ref="A22:K22"/>
    <mergeCell ref="A25:K25"/>
    <mergeCell ref="A64:D64"/>
    <mergeCell ref="G67:H67"/>
    <mergeCell ref="I67:K67"/>
    <mergeCell ref="A69:D69"/>
    <mergeCell ref="E69:F69"/>
    <mergeCell ref="G69:H69"/>
    <mergeCell ref="I69:K69"/>
    <mergeCell ref="F127:K127"/>
    <mergeCell ref="G120:J120"/>
    <mergeCell ref="G121:J121"/>
    <mergeCell ref="G124:J124"/>
    <mergeCell ref="A125:E125"/>
    <mergeCell ref="B122:E122"/>
    <mergeCell ref="F123:K123"/>
    <mergeCell ref="B124:E124"/>
    <mergeCell ref="H125:K125"/>
    <mergeCell ref="A127:E127"/>
    <mergeCell ref="A113:K113"/>
    <mergeCell ref="B121:E121"/>
    <mergeCell ref="A110:K110"/>
    <mergeCell ref="A111:K111"/>
    <mergeCell ref="A94:K94"/>
    <mergeCell ref="G68:H68"/>
    <mergeCell ref="A99:K99"/>
    <mergeCell ref="A36:K36"/>
    <mergeCell ref="A42:K42"/>
    <mergeCell ref="A49:D49"/>
    <mergeCell ref="F28:K28"/>
    <mergeCell ref="A28:D28"/>
    <mergeCell ref="A34:K34"/>
    <mergeCell ref="A59:D59"/>
    <mergeCell ref="E59:J59"/>
    <mergeCell ref="A51:K51"/>
    <mergeCell ref="A40:K40"/>
    <mergeCell ref="C146:G146"/>
    <mergeCell ref="B147:G147"/>
    <mergeCell ref="B140:G140"/>
    <mergeCell ref="C141:G141"/>
    <mergeCell ref="C142:G142"/>
    <mergeCell ref="C143:G143"/>
    <mergeCell ref="C144:G144"/>
    <mergeCell ref="C145:G145"/>
    <mergeCell ref="F128:K128"/>
    <mergeCell ref="F129:J129"/>
    <mergeCell ref="A130:E130"/>
    <mergeCell ref="F130:K130"/>
    <mergeCell ref="A133:B133"/>
    <mergeCell ref="C133:E133"/>
    <mergeCell ref="F133:G133"/>
    <mergeCell ref="H133:K133"/>
    <mergeCell ref="A79:F79"/>
    <mergeCell ref="G79:K79"/>
    <mergeCell ref="G83:K85"/>
    <mergeCell ref="A84:F84"/>
    <mergeCell ref="A92:K92"/>
    <mergeCell ref="A91:K91"/>
    <mergeCell ref="G77:K77"/>
    <mergeCell ref="A88:K88"/>
    <mergeCell ref="E73:F73"/>
    <mergeCell ref="A100:K100"/>
    <mergeCell ref="A101:K101"/>
    <mergeCell ref="A102:K102"/>
    <mergeCell ref="A50:D50"/>
    <mergeCell ref="H50:I50"/>
    <mergeCell ref="A37:K37"/>
    <mergeCell ref="E67:F67"/>
    <mergeCell ref="A47:D47"/>
    <mergeCell ref="A58:D58"/>
    <mergeCell ref="E64:F64"/>
    <mergeCell ref="E60:J60"/>
    <mergeCell ref="A65:D65"/>
    <mergeCell ref="E65:F65"/>
    <mergeCell ref="G65:H65"/>
    <mergeCell ref="A46:D46"/>
    <mergeCell ref="A39:K39"/>
    <mergeCell ref="I65:K65"/>
    <mergeCell ref="A67:D67"/>
    <mergeCell ref="I64:K64"/>
    <mergeCell ref="G73:H73"/>
    <mergeCell ref="I72:K72"/>
    <mergeCell ref="I73:K73"/>
    <mergeCell ref="A93:K93"/>
    <mergeCell ref="A90:K90"/>
    <mergeCell ref="A62:D62"/>
    <mergeCell ref="E62:J62"/>
    <mergeCell ref="A48:D48"/>
    <mergeCell ref="G75:K75"/>
    <mergeCell ref="E70:F70"/>
    <mergeCell ref="G70:H70"/>
    <mergeCell ref="I70:K70"/>
    <mergeCell ref="E68:F68"/>
    <mergeCell ref="A1:H2"/>
    <mergeCell ref="B75:F75"/>
    <mergeCell ref="H47:I47"/>
    <mergeCell ref="H48:I48"/>
    <mergeCell ref="A61:D61"/>
    <mergeCell ref="A60:D60"/>
    <mergeCell ref="E58:J58"/>
    <mergeCell ref="E61:J61"/>
    <mergeCell ref="G64:H64"/>
    <mergeCell ref="A26:K26"/>
    <mergeCell ref="A38:K38"/>
    <mergeCell ref="A29:K29"/>
    <mergeCell ref="A30:K30"/>
    <mergeCell ref="A31:K31"/>
    <mergeCell ref="A32:K32"/>
    <mergeCell ref="A33:K33"/>
  </mergeCells>
  <conditionalFormatting sqref="E53">
    <cfRule type="cellIs" priority="21" dxfId="45" operator="notEqual" stopIfTrue="1">
      <formula>0</formula>
    </cfRule>
  </conditionalFormatting>
  <conditionalFormatting sqref="D13:K13 B12:K12">
    <cfRule type="notContainsBlanks" priority="18" dxfId="46">
      <formula>LEN(TRIM(Договор!B12))&gt;0</formula>
    </cfRule>
  </conditionalFormatting>
  <conditionalFormatting sqref="H45">
    <cfRule type="expression" priority="17" dxfId="44">
      <formula>Договор!$H$45&gt;1</formula>
    </cfRule>
  </conditionalFormatting>
  <conditionalFormatting sqref="C4">
    <cfRule type="notContainsBlanks" priority="14" dxfId="44">
      <formula>LEN(TRIM(Договор!C4))&gt;0</formula>
    </cfRule>
  </conditionalFormatting>
  <conditionalFormatting sqref="H46">
    <cfRule type="expression" priority="12" dxfId="44">
      <formula>Договор!$F$46&gt;0</formula>
    </cfRule>
  </conditionalFormatting>
  <conditionalFormatting sqref="I45">
    <cfRule type="expression" priority="10" dxfId="44">
      <formula>Договор!$I$45&gt;0</formula>
    </cfRule>
  </conditionalFormatting>
  <conditionalFormatting sqref="I46">
    <cfRule type="expression" priority="8" dxfId="44">
      <formula>Договор!$I$46&gt;0</formula>
    </cfRule>
  </conditionalFormatting>
  <conditionalFormatting sqref="I49">
    <cfRule type="expression" priority="4" dxfId="44">
      <formula>Договор!$I$45&gt;0</formula>
    </cfRule>
  </conditionalFormatting>
  <conditionalFormatting sqref="H49">
    <cfRule type="expression" priority="1" dxfId="44">
      <formula>Договор!$H$45&gt;1</formula>
    </cfRule>
  </conditionalFormatting>
  <dataValidations count="5">
    <dataValidation type="list" allowBlank="1" showInputMessage="1" showErrorMessage="1" sqref="H45 H49">
      <formula1>'содержание '!$C$97:$C$100</formula1>
    </dataValidation>
    <dataValidation type="list" allowBlank="1" showInputMessage="1" showErrorMessage="1" sqref="H46">
      <formula1>'содержание '!$C$99:$C$100</formula1>
    </dataValidation>
    <dataValidation type="list" allowBlank="1" showInputMessage="1" showErrorMessage="1" sqref="H8:K8">
      <formula1>'содержание '!$B$45:$B$56</formula1>
    </dataValidation>
    <dataValidation type="list" allowBlank="1" showInputMessage="1" showErrorMessage="1" sqref="H9:K9">
      <formula1>'содержание '!$G$45:$G$56</formula1>
    </dataValidation>
    <dataValidation type="list" allowBlank="1" showInputMessage="1" showErrorMessage="1" sqref="D9">
      <formula1>'содержание '!$F$45:$F$56</formula1>
    </dataValidation>
  </dataValidations>
  <hyperlinks>
    <hyperlink ref="A58" location="'Пр. 1 '!A1" tooltip="Перейти к Приложению 1" display="По Приложению №1"/>
    <hyperlink ref="B58" location="'Пр. 1 '!A1" tooltip="Перейти к Приложению 1" display="'Пр. 1 '!A1"/>
    <hyperlink ref="C58" location="'Пр. 1 '!A1" tooltip="Перейти к Приложению 1" display="'Пр. 1 '!A1"/>
    <hyperlink ref="D58" location="'Пр. 1 '!A1" tooltip="Перейти к Приложению 1" display="'Пр. 1 '!A1"/>
    <hyperlink ref="A60" location="'Пр. 2'!A1" tooltip="Перейти к Приложению 2" display="По Приложению №2"/>
    <hyperlink ref="B60" location="'Пр. 2'!A1" tooltip="Перейти к Приложению 2" display="'Пр. 2'!A1"/>
    <hyperlink ref="C60" location="'Пр. 2'!A1" tooltip="Перейти к Приложению 2" display="'Пр. 2'!A1"/>
    <hyperlink ref="D60" location="'Пр. 2'!A1" tooltip="Перейти к Приложению 2" display="'Пр. 2'!A1"/>
    <hyperlink ref="A61" location="'Пр. 3'!A1" tooltip="Перейти к Приложению 3" display="По Приложению №3"/>
    <hyperlink ref="B61" location="'Пр. 3'!A1" tooltip="Перейти к Приложению 3" display="'Пр. 3'!A1"/>
    <hyperlink ref="C61" location="'Пр. 3'!A1" tooltip="Перейти к Приложению 3" display="'Пр. 3'!A1"/>
    <hyperlink ref="D61" location="'Пр. 3'!A1" tooltip="Перейти к Приложению 3" display="'Пр. 3'!A1"/>
    <hyperlink ref="A62" location="'Пр. 4'!A1" tooltip="Перейти к Приложению 4" display="По Приложению №4"/>
    <hyperlink ref="B62" location="'Пр. 4'!A1" tooltip="Перейти к Приложению 4" display="'Пр. 4'!A1"/>
    <hyperlink ref="C62" location="'Пр. 4'!A1" tooltip="Перейти к Приложению 4" display="'Пр. 4'!A1"/>
    <hyperlink ref="D62" location="'Пр. 4'!A1" tooltip="Перейти к Приложению 4" display="'Пр. 4'!A1"/>
    <hyperlink ref="A59" location="'Пр. 1 '!A1" tooltip="Перейти к Приложению 1" display="По Приложению №1"/>
    <hyperlink ref="B59" location="'Пр. 1 '!A1" tooltip="Перейти к Приложению 1" display="'Пр. 1 '!A1"/>
    <hyperlink ref="C59" location="'Пр. 1 '!A1" tooltip="Перейти к Приложению 1" display="'Пр. 1 '!A1"/>
    <hyperlink ref="D59" location="'Пр. 1 '!A1" tooltip="Перейти к Приложению 1" display="'Пр. 1 '!A1"/>
  </hyperlinks>
  <printOptions horizontalCentered="1"/>
  <pageMargins left="0.31629921259842525" right="0.39000000000000007" top="0.39000000000000007" bottom="0.39314960629921264" header="0" footer="0"/>
  <pageSetup fitToHeight="5" fitToWidth="1" horizontalDpi="600" verticalDpi="600" orientation="portrait" pageOrder="overThenDown" paperSize="9" scale="80"/>
  <ignoredErrors>
    <ignoredError sqref="K49" formula="1"/>
  </ignoredErrors>
  <drawing r:id="rId3"/>
  <legacyDrawing r:id="rId2"/>
</worksheet>
</file>

<file path=xl/worksheets/sheet5.xml><?xml version="1.0" encoding="utf-8"?>
<worksheet xmlns="http://schemas.openxmlformats.org/spreadsheetml/2006/main" xmlns:r="http://schemas.openxmlformats.org/officeDocument/2006/relationships">
  <sheetPr>
    <tabColor rgb="FFCCFFCC"/>
    <pageSetUpPr fitToPage="1"/>
  </sheetPr>
  <dimension ref="A1:AW169"/>
  <sheetViews>
    <sheetView zoomScale="150" zoomScaleNormal="150" zoomScaleSheetLayoutView="100" zoomScalePageLayoutView="150" workbookViewId="0" topLeftCell="A1">
      <selection activeCell="D3" sqref="D3:G3"/>
    </sheetView>
  </sheetViews>
  <sheetFormatPr defaultColWidth="9.25390625" defaultRowHeight="12.75"/>
  <cols>
    <col min="1" max="1" width="9.375" style="56" customWidth="1"/>
    <col min="2" max="2" width="12.375" style="56" customWidth="1"/>
    <col min="3" max="3" width="10.375" style="56" customWidth="1"/>
    <col min="4" max="4" width="6.375" style="56" customWidth="1"/>
    <col min="5" max="5" width="11.75390625" style="56" customWidth="1"/>
    <col min="6" max="6" width="3.00390625" style="56" customWidth="1"/>
    <col min="7" max="7" width="14.00390625" style="56" customWidth="1"/>
    <col min="8" max="8" width="13.00390625" style="56" customWidth="1"/>
    <col min="9" max="9" width="12.375" style="56" customWidth="1"/>
    <col min="10" max="10" width="11.375" style="56" customWidth="1"/>
    <col min="11" max="11" width="13.375" style="56" customWidth="1"/>
    <col min="12" max="12" width="3.375" style="125" customWidth="1"/>
    <col min="13" max="27" width="9.25390625" style="125" customWidth="1"/>
    <col min="28" max="16384" width="9.25390625" style="56" customWidth="1"/>
  </cols>
  <sheetData>
    <row r="1" spans="1:14" ht="34.5" customHeight="1">
      <c r="A1" s="930" t="s">
        <v>697</v>
      </c>
      <c r="B1" s="930"/>
      <c r="C1" s="930"/>
      <c r="D1" s="930"/>
      <c r="E1" s="930"/>
      <c r="F1" s="930"/>
      <c r="G1" s="220"/>
      <c r="H1" s="884" t="str">
        <f>Договор!E58</f>
        <v>Услуги по организации монтажно-оформительских работ: стандартный стенд</v>
      </c>
      <c r="I1" s="884"/>
      <c r="J1" s="884"/>
      <c r="K1" s="884"/>
      <c r="L1" s="931" t="str">
        <f>'содержание '!C60</f>
        <v>МЕЖДУНАРОДНЫЙ ВОЕННО-ТЕХНИЧЕСКИЙ ФОРУМ "АРМИЯ-2019"</v>
      </c>
      <c r="M1" s="916"/>
      <c r="N1" s="917"/>
    </row>
    <row r="2" spans="1:14" ht="39.75" customHeight="1">
      <c r="A2" s="754" t="str">
        <f>CONCATENATE("к  Договору на участие в ",'содержание '!C61)</f>
        <v>к  Договору на участие в Международном военно-техническом форуме "Армия-2019"</v>
      </c>
      <c r="B2" s="754"/>
      <c r="C2" s="754"/>
      <c r="D2" s="754"/>
      <c r="E2" s="754"/>
      <c r="F2" s="77"/>
      <c r="G2" s="220"/>
      <c r="H2" s="884"/>
      <c r="I2" s="884"/>
      <c r="J2" s="884"/>
      <c r="K2" s="884"/>
      <c r="L2" s="931"/>
      <c r="M2" s="917"/>
      <c r="N2" s="917"/>
    </row>
    <row r="3" spans="1:18" ht="25.5" customHeight="1">
      <c r="A3" s="891" t="str">
        <f>CONCATENATE("№",Договор!C4)</f>
        <v>№АРМИЯ-2019/         /РЕ</v>
      </c>
      <c r="B3" s="891"/>
      <c r="C3" s="891"/>
      <c r="D3" s="890" t="str">
        <f>Договор!C6</f>
        <v>"…..." …................... 201_г.</v>
      </c>
      <c r="E3" s="890"/>
      <c r="F3" s="890"/>
      <c r="G3" s="890"/>
      <c r="H3" s="918" t="s">
        <v>83</v>
      </c>
      <c r="I3" s="918"/>
      <c r="J3" s="918" t="str">
        <f>'содержание '!C79</f>
        <v>19 апреля 2019 г.</v>
      </c>
      <c r="K3" s="918"/>
      <c r="L3" s="931"/>
      <c r="M3" s="126"/>
      <c r="N3" s="126"/>
      <c r="O3" s="126"/>
      <c r="P3" s="126"/>
      <c r="Q3" s="126"/>
      <c r="R3" s="126"/>
    </row>
    <row r="4" spans="1:18" ht="3.75" customHeight="1">
      <c r="A4" s="127"/>
      <c r="B4" s="127"/>
      <c r="C4" s="127"/>
      <c r="D4" s="127"/>
      <c r="E4" s="128"/>
      <c r="F4" s="129"/>
      <c r="G4" s="129"/>
      <c r="H4" s="130"/>
      <c r="I4" s="130"/>
      <c r="J4" s="130"/>
      <c r="K4" s="130"/>
      <c r="L4" s="931"/>
      <c r="M4" s="126"/>
      <c r="N4" s="126"/>
      <c r="O4" s="126"/>
      <c r="P4" s="126"/>
      <c r="Q4" s="126"/>
      <c r="R4" s="126"/>
    </row>
    <row r="5" spans="1:18" ht="12" customHeight="1">
      <c r="A5" s="923" t="s">
        <v>226</v>
      </c>
      <c r="B5" s="923"/>
      <c r="C5" s="923"/>
      <c r="D5" s="923"/>
      <c r="E5" s="129" t="s">
        <v>71</v>
      </c>
      <c r="F5" s="921">
        <f>CONCATENATE(Реквизиты!B4)</f>
      </c>
      <c r="G5" s="921"/>
      <c r="H5" s="921"/>
      <c r="I5" s="921"/>
      <c r="J5" s="132" t="s">
        <v>119</v>
      </c>
      <c r="K5" s="229"/>
      <c r="L5" s="931"/>
      <c r="M5" s="126"/>
      <c r="N5" s="126"/>
      <c r="O5" s="126"/>
      <c r="P5" s="126"/>
      <c r="Q5" s="126"/>
      <c r="R5" s="126"/>
    </row>
    <row r="6" spans="1:18" ht="2.25" customHeight="1">
      <c r="A6" s="63"/>
      <c r="B6" s="64"/>
      <c r="C6" s="65"/>
      <c r="D6" s="65"/>
      <c r="E6" s="129"/>
      <c r="F6" s="921"/>
      <c r="G6" s="921"/>
      <c r="H6" s="921"/>
      <c r="I6" s="921"/>
      <c r="J6" s="132"/>
      <c r="K6" s="62"/>
      <c r="L6" s="931"/>
      <c r="M6" s="126"/>
      <c r="N6" s="126"/>
      <c r="O6" s="126"/>
      <c r="P6" s="126"/>
      <c r="Q6" s="126"/>
      <c r="R6" s="126"/>
    </row>
    <row r="7" spans="1:18" ht="12" customHeight="1">
      <c r="A7" s="892" t="str">
        <f>CONCATENATE(Договор!H8)</f>
        <v>Рулева Елена Николаевна</v>
      </c>
      <c r="B7" s="892"/>
      <c r="C7" s="892"/>
      <c r="D7" s="892"/>
      <c r="E7" s="133"/>
      <c r="F7" s="922"/>
      <c r="G7" s="922"/>
      <c r="H7" s="922"/>
      <c r="I7" s="922"/>
      <c r="J7" s="132" t="s">
        <v>73</v>
      </c>
      <c r="K7" s="221">
        <f>CONCATENATE(Договор!E28)</f>
      </c>
      <c r="L7" s="931"/>
      <c r="M7" s="126"/>
      <c r="N7" s="126"/>
      <c r="O7" s="126"/>
      <c r="P7" s="126"/>
      <c r="Q7" s="126"/>
      <c r="R7" s="126"/>
    </row>
    <row r="8" spans="1:18" ht="2.25" customHeight="1">
      <c r="A8" s="68"/>
      <c r="B8" s="69"/>
      <c r="C8" s="70"/>
      <c r="D8" s="70"/>
      <c r="E8" s="66"/>
      <c r="F8" s="100"/>
      <c r="G8" s="134"/>
      <c r="H8" s="131"/>
      <c r="I8" s="131"/>
      <c r="J8" s="135"/>
      <c r="K8" s="62"/>
      <c r="L8" s="931"/>
      <c r="M8" s="361" t="s">
        <v>341</v>
      </c>
      <c r="N8" s="362"/>
      <c r="O8" s="362"/>
      <c r="P8" s="362"/>
      <c r="Q8" s="362"/>
      <c r="R8" s="126"/>
    </row>
    <row r="9" spans="1:18" ht="12" customHeight="1">
      <c r="A9" s="892" t="str">
        <f>CONCATENATE("Тел/факс: ",Договор!B9," ",Договор!D9)</f>
        <v>Тел/факс:  +7 (495) 640-55-00 доб. 413</v>
      </c>
      <c r="B9" s="892"/>
      <c r="C9" s="892"/>
      <c r="D9" s="502"/>
      <c r="E9" s="129" t="s">
        <v>75</v>
      </c>
      <c r="F9" s="100"/>
      <c r="G9" s="924">
        <f>CONCATENATE(Реквизиты!A24)</f>
      </c>
      <c r="H9" s="924"/>
      <c r="I9" s="924"/>
      <c r="J9" s="132" t="s">
        <v>261</v>
      </c>
      <c r="K9" s="351">
        <f>IF(OR(Договор!F45,Договор!F46,Договор!F49),CONCATENATE((Договор!F45+Договор!F46+Договор!F49)," кв.м."),0)</f>
        <v>0</v>
      </c>
      <c r="L9" s="931"/>
      <c r="M9" s="362"/>
      <c r="N9" s="362"/>
      <c r="O9" s="362"/>
      <c r="P9" s="362"/>
      <c r="Q9" s="362"/>
      <c r="R9" s="126"/>
    </row>
    <row r="10" spans="1:18" ht="2.25" customHeight="1">
      <c r="A10" s="72"/>
      <c r="B10" s="73"/>
      <c r="C10" s="74"/>
      <c r="D10" s="74"/>
      <c r="E10" s="66"/>
      <c r="F10" s="100"/>
      <c r="G10" s="134"/>
      <c r="H10" s="131"/>
      <c r="I10" s="131"/>
      <c r="J10" s="135"/>
      <c r="K10" s="62"/>
      <c r="L10" s="931"/>
      <c r="M10" s="362"/>
      <c r="N10" s="362"/>
      <c r="O10" s="362"/>
      <c r="P10" s="362"/>
      <c r="Q10" s="362"/>
      <c r="R10" s="126"/>
    </row>
    <row r="11" spans="1:18" ht="12" customHeight="1">
      <c r="A11" s="72" t="s">
        <v>76</v>
      </c>
      <c r="B11" s="925" t="str">
        <f>Договор!H9</f>
        <v>ruleva@icecompany.org</v>
      </c>
      <c r="C11" s="926"/>
      <c r="D11" s="926"/>
      <c r="E11" s="129" t="s">
        <v>77</v>
      </c>
      <c r="F11" s="100"/>
      <c r="G11" s="924">
        <f>CONCATENATE(Реквизиты!B26)</f>
      </c>
      <c r="H11" s="924"/>
      <c r="I11" s="924"/>
      <c r="J11" s="132" t="s">
        <v>262</v>
      </c>
      <c r="K11" s="351">
        <f>IF(OR(Договор!F47,Договор!F48,Договор!F50),CONCATENATE(Договор!F47+Договор!F48+Договор!F50," кв.м."),0)</f>
        <v>0</v>
      </c>
      <c r="L11" s="931"/>
      <c r="M11" s="362"/>
      <c r="N11" s="362"/>
      <c r="O11" s="362"/>
      <c r="P11" s="362"/>
      <c r="Q11" s="362"/>
      <c r="R11" s="126"/>
    </row>
    <row r="12" spans="1:18" ht="3.75" customHeight="1">
      <c r="A12" s="75"/>
      <c r="B12" s="136"/>
      <c r="C12" s="75"/>
      <c r="D12" s="137"/>
      <c r="E12" s="138"/>
      <c r="F12" s="138"/>
      <c r="G12" s="139"/>
      <c r="H12" s="139"/>
      <c r="I12" s="139"/>
      <c r="J12" s="140"/>
      <c r="K12" s="141"/>
      <c r="L12" s="931"/>
      <c r="M12" s="355"/>
      <c r="N12" s="362"/>
      <c r="O12" s="362"/>
      <c r="P12" s="362"/>
      <c r="Q12" s="362"/>
      <c r="R12" s="126"/>
    </row>
    <row r="13" spans="1:27" s="128" customFormat="1" ht="23.25" customHeight="1">
      <c r="A13" s="927" t="s">
        <v>342</v>
      </c>
      <c r="B13" s="927"/>
      <c r="C13" s="927"/>
      <c r="D13" s="927"/>
      <c r="E13" s="927"/>
      <c r="F13" s="927"/>
      <c r="G13" s="927"/>
      <c r="H13" s="927"/>
      <c r="I13" s="927"/>
      <c r="J13" s="927"/>
      <c r="K13" s="927"/>
      <c r="L13" s="931"/>
      <c r="M13" s="355"/>
      <c r="N13" s="142"/>
      <c r="O13" s="142"/>
      <c r="P13" s="142"/>
      <c r="Q13" s="362"/>
      <c r="R13" s="126"/>
      <c r="S13" s="142"/>
      <c r="T13" s="142"/>
      <c r="U13" s="142"/>
      <c r="V13" s="142"/>
      <c r="W13" s="142"/>
      <c r="X13" s="142"/>
      <c r="Y13" s="142"/>
      <c r="Z13" s="142"/>
      <c r="AA13" s="142"/>
    </row>
    <row r="14" spans="1:27" s="128" customFormat="1" ht="15">
      <c r="A14" s="928" t="s">
        <v>120</v>
      </c>
      <c r="B14" s="928"/>
      <c r="C14" s="894" t="s">
        <v>352</v>
      </c>
      <c r="D14" s="894"/>
      <c r="E14" s="894"/>
      <c r="F14" s="894"/>
      <c r="G14" s="894"/>
      <c r="H14" s="894"/>
      <c r="I14" s="894"/>
      <c r="J14" s="894"/>
      <c r="K14" s="894"/>
      <c r="L14" s="931"/>
      <c r="M14" s="355"/>
      <c r="N14" s="362"/>
      <c r="O14" s="362"/>
      <c r="P14" s="362"/>
      <c r="Q14" s="362"/>
      <c r="R14" s="126"/>
      <c r="S14" s="142"/>
      <c r="T14" s="142"/>
      <c r="U14" s="142"/>
      <c r="V14" s="142"/>
      <c r="W14" s="142"/>
      <c r="X14" s="142"/>
      <c r="Y14" s="142"/>
      <c r="Z14" s="142"/>
      <c r="AA14" s="142"/>
    </row>
    <row r="15" spans="1:27" s="223" customFormat="1" ht="15">
      <c r="A15" s="484" t="s">
        <v>121</v>
      </c>
      <c r="B15" s="129"/>
      <c r="C15" s="129"/>
      <c r="D15" s="129"/>
      <c r="E15" s="129"/>
      <c r="F15" s="129"/>
      <c r="G15" s="129"/>
      <c r="H15" s="129"/>
      <c r="I15" s="129"/>
      <c r="J15" s="129"/>
      <c r="K15" s="129"/>
      <c r="L15" s="931"/>
      <c r="M15" s="355"/>
      <c r="N15" s="362"/>
      <c r="O15" s="362"/>
      <c r="P15" s="362"/>
      <c r="Q15" s="362"/>
      <c r="R15" s="224"/>
      <c r="S15" s="225"/>
      <c r="T15" s="225"/>
      <c r="U15" s="225"/>
      <c r="V15" s="225"/>
      <c r="W15" s="225"/>
      <c r="X15" s="225"/>
      <c r="Y15" s="225"/>
      <c r="Z15" s="225"/>
      <c r="AA15" s="225"/>
    </row>
    <row r="16" spans="1:27" s="128" customFormat="1" ht="27" customHeight="1">
      <c r="A16" s="895" t="s">
        <v>353</v>
      </c>
      <c r="B16" s="896"/>
      <c r="C16" s="929" t="s">
        <v>361</v>
      </c>
      <c r="D16" s="929"/>
      <c r="E16" s="929"/>
      <c r="F16" s="929"/>
      <c r="G16" s="929"/>
      <c r="H16" s="929"/>
      <c r="I16" s="929"/>
      <c r="J16" s="929"/>
      <c r="K16" s="929"/>
      <c r="L16" s="931"/>
      <c r="M16" s="355"/>
      <c r="N16" s="362"/>
      <c r="O16" s="362"/>
      <c r="P16" s="362"/>
      <c r="Q16" s="362"/>
      <c r="R16" s="126"/>
      <c r="S16" s="142"/>
      <c r="T16" s="142"/>
      <c r="U16" s="142"/>
      <c r="V16" s="142"/>
      <c r="W16" s="142"/>
      <c r="X16" s="142"/>
      <c r="Y16" s="142"/>
      <c r="Z16" s="142"/>
      <c r="AA16" s="142"/>
    </row>
    <row r="17" spans="1:49" s="163" customFormat="1" ht="15">
      <c r="A17" s="893" t="s">
        <v>312</v>
      </c>
      <c r="B17" s="893"/>
      <c r="C17" s="897" t="s">
        <v>217</v>
      </c>
      <c r="D17" s="897"/>
      <c r="E17" s="897" t="s">
        <v>218</v>
      </c>
      <c r="F17" s="897"/>
      <c r="G17" s="399" t="s">
        <v>219</v>
      </c>
      <c r="H17" s="399" t="s">
        <v>220</v>
      </c>
      <c r="I17" s="399" t="s">
        <v>221</v>
      </c>
      <c r="J17" s="399" t="s">
        <v>223</v>
      </c>
      <c r="K17" s="399" t="s">
        <v>224</v>
      </c>
      <c r="L17" s="931"/>
      <c r="M17" s="355"/>
      <c r="N17" s="362"/>
      <c r="O17" s="362"/>
      <c r="P17" s="362"/>
      <c r="Q17" s="3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row>
    <row r="18" spans="1:27" s="128" customFormat="1" ht="21.75" customHeight="1">
      <c r="A18" s="893" t="s">
        <v>354</v>
      </c>
      <c r="B18" s="893"/>
      <c r="C18" s="889">
        <v>1</v>
      </c>
      <c r="D18" s="889"/>
      <c r="E18" s="889">
        <v>2</v>
      </c>
      <c r="F18" s="889"/>
      <c r="G18" s="401">
        <v>2</v>
      </c>
      <c r="H18" s="401">
        <v>2</v>
      </c>
      <c r="I18" s="401">
        <v>2</v>
      </c>
      <c r="J18" s="401">
        <v>3</v>
      </c>
      <c r="K18" s="401">
        <v>4</v>
      </c>
      <c r="L18" s="931"/>
      <c r="M18" s="355"/>
      <c r="N18" s="362"/>
      <c r="O18" s="362"/>
      <c r="P18" s="362"/>
      <c r="Q18" s="362"/>
      <c r="R18" s="126"/>
      <c r="S18" s="142"/>
      <c r="T18" s="142"/>
      <c r="U18" s="142"/>
      <c r="V18" s="142"/>
      <c r="W18" s="142"/>
      <c r="X18" s="142"/>
      <c r="Y18" s="142"/>
      <c r="Z18" s="142"/>
      <c r="AA18" s="142"/>
    </row>
    <row r="19" spans="1:27" s="144" customFormat="1" ht="15">
      <c r="A19" s="893" t="s">
        <v>355</v>
      </c>
      <c r="B19" s="893"/>
      <c r="C19" s="889">
        <v>1</v>
      </c>
      <c r="D19" s="889"/>
      <c r="E19" s="889">
        <v>1</v>
      </c>
      <c r="F19" s="889"/>
      <c r="G19" s="401">
        <v>1</v>
      </c>
      <c r="H19" s="401">
        <v>2</v>
      </c>
      <c r="I19" s="401">
        <v>3</v>
      </c>
      <c r="J19" s="401">
        <v>3</v>
      </c>
      <c r="K19" s="401">
        <v>4</v>
      </c>
      <c r="L19" s="931"/>
      <c r="M19" s="355"/>
      <c r="N19" s="362"/>
      <c r="O19" s="362"/>
      <c r="P19" s="362"/>
      <c r="Q19" s="362"/>
      <c r="R19" s="126"/>
      <c r="S19" s="143"/>
      <c r="T19" s="143"/>
      <c r="U19" s="143"/>
      <c r="V19" s="143"/>
      <c r="W19" s="143"/>
      <c r="X19" s="143"/>
      <c r="Y19" s="143"/>
      <c r="Z19" s="143"/>
      <c r="AA19" s="143"/>
    </row>
    <row r="20" spans="1:27" s="144" customFormat="1" ht="15">
      <c r="A20" s="893" t="s">
        <v>356</v>
      </c>
      <c r="B20" s="893"/>
      <c r="C20" s="889">
        <v>3</v>
      </c>
      <c r="D20" s="889"/>
      <c r="E20" s="889">
        <v>3</v>
      </c>
      <c r="F20" s="889"/>
      <c r="G20" s="401">
        <v>4</v>
      </c>
      <c r="H20" s="401">
        <v>4</v>
      </c>
      <c r="I20" s="401">
        <v>5</v>
      </c>
      <c r="J20" s="401">
        <v>6</v>
      </c>
      <c r="K20" s="401">
        <v>8</v>
      </c>
      <c r="L20" s="931"/>
      <c r="M20" s="355"/>
      <c r="N20" s="362"/>
      <c r="O20" s="362"/>
      <c r="P20" s="362"/>
      <c r="Q20" s="362"/>
      <c r="R20" s="126"/>
      <c r="S20" s="143"/>
      <c r="T20" s="143"/>
      <c r="U20" s="143"/>
      <c r="V20" s="143"/>
      <c r="W20" s="143"/>
      <c r="X20" s="143"/>
      <c r="Y20" s="143"/>
      <c r="Z20" s="143"/>
      <c r="AA20" s="143"/>
    </row>
    <row r="21" spans="1:27" s="144" customFormat="1" ht="35.25" customHeight="1">
      <c r="A21" s="919" t="s">
        <v>554</v>
      </c>
      <c r="B21" s="920"/>
      <c r="C21" s="889">
        <v>1</v>
      </c>
      <c r="D21" s="889"/>
      <c r="E21" s="889">
        <v>1</v>
      </c>
      <c r="F21" s="889"/>
      <c r="G21" s="401">
        <v>1</v>
      </c>
      <c r="H21" s="401">
        <v>2</v>
      </c>
      <c r="I21" s="401">
        <v>2</v>
      </c>
      <c r="J21" s="401">
        <v>3</v>
      </c>
      <c r="K21" s="401">
        <v>4</v>
      </c>
      <c r="L21" s="931"/>
      <c r="M21" s="355"/>
      <c r="N21" s="362"/>
      <c r="O21" s="362"/>
      <c r="P21" s="362"/>
      <c r="Q21" s="362"/>
      <c r="R21" s="126"/>
      <c r="S21" s="143"/>
      <c r="T21" s="143"/>
      <c r="U21" s="143"/>
      <c r="V21" s="143"/>
      <c r="W21" s="143"/>
      <c r="X21" s="143"/>
      <c r="Y21" s="143"/>
      <c r="Z21" s="143"/>
      <c r="AA21" s="143"/>
    </row>
    <row r="22" spans="1:27" s="144" customFormat="1" ht="15">
      <c r="A22" s="893" t="s">
        <v>357</v>
      </c>
      <c r="B22" s="893"/>
      <c r="C22" s="889">
        <v>3</v>
      </c>
      <c r="D22" s="889"/>
      <c r="E22" s="889">
        <v>4</v>
      </c>
      <c r="F22" s="889"/>
      <c r="G22" s="401">
        <v>5</v>
      </c>
      <c r="H22" s="401">
        <v>6</v>
      </c>
      <c r="I22" s="401">
        <v>7</v>
      </c>
      <c r="J22" s="401">
        <v>8</v>
      </c>
      <c r="K22" s="401">
        <v>12</v>
      </c>
      <c r="L22" s="931"/>
      <c r="M22" s="355"/>
      <c r="N22" s="362"/>
      <c r="O22" s="362"/>
      <c r="P22" s="362"/>
      <c r="Q22" s="362"/>
      <c r="R22" s="126"/>
      <c r="S22" s="143"/>
      <c r="T22" s="143"/>
      <c r="U22" s="143"/>
      <c r="V22" s="143"/>
      <c r="W22" s="143"/>
      <c r="X22" s="143"/>
      <c r="Y22" s="143"/>
      <c r="Z22" s="143"/>
      <c r="AA22" s="143"/>
    </row>
    <row r="23" spans="1:27" s="144" customFormat="1" ht="21.75" customHeight="1">
      <c r="A23" s="893" t="s">
        <v>358</v>
      </c>
      <c r="B23" s="893"/>
      <c r="C23" s="889" t="s">
        <v>222</v>
      </c>
      <c r="D23" s="889"/>
      <c r="E23" s="889">
        <v>1</v>
      </c>
      <c r="F23" s="889"/>
      <c r="G23" s="401">
        <v>1</v>
      </c>
      <c r="H23" s="401">
        <v>1</v>
      </c>
      <c r="I23" s="401">
        <v>1</v>
      </c>
      <c r="J23" s="401">
        <v>1</v>
      </c>
      <c r="K23" s="401">
        <v>2</v>
      </c>
      <c r="L23" s="931"/>
      <c r="M23" s="355"/>
      <c r="N23" s="362"/>
      <c r="O23" s="362"/>
      <c r="P23" s="362"/>
      <c r="Q23" s="362"/>
      <c r="R23" s="126"/>
      <c r="S23" s="143"/>
      <c r="T23" s="143"/>
      <c r="U23" s="143"/>
      <c r="V23" s="143"/>
      <c r="W23" s="143"/>
      <c r="X23" s="143"/>
      <c r="Y23" s="143"/>
      <c r="Z23" s="143"/>
      <c r="AA23" s="143"/>
    </row>
    <row r="24" spans="1:27" s="144" customFormat="1" ht="25.5" customHeight="1">
      <c r="A24" s="893" t="s">
        <v>359</v>
      </c>
      <c r="B24" s="893"/>
      <c r="C24" s="889">
        <v>1</v>
      </c>
      <c r="D24" s="889"/>
      <c r="E24" s="889" t="s">
        <v>222</v>
      </c>
      <c r="F24" s="889"/>
      <c r="G24" s="401" t="s">
        <v>222</v>
      </c>
      <c r="H24" s="401" t="s">
        <v>222</v>
      </c>
      <c r="I24" s="401" t="s">
        <v>222</v>
      </c>
      <c r="J24" s="401" t="s">
        <v>222</v>
      </c>
      <c r="K24" s="401" t="s">
        <v>222</v>
      </c>
      <c r="L24" s="931"/>
      <c r="M24" s="355"/>
      <c r="N24" s="362"/>
      <c r="O24" s="362"/>
      <c r="P24" s="362"/>
      <c r="Q24" s="362"/>
      <c r="R24" s="126"/>
      <c r="S24" s="143"/>
      <c r="T24" s="143"/>
      <c r="U24" s="143"/>
      <c r="V24" s="143"/>
      <c r="W24" s="143"/>
      <c r="X24" s="143"/>
      <c r="Y24" s="143"/>
      <c r="Z24" s="143"/>
      <c r="AA24" s="143"/>
    </row>
    <row r="25" spans="1:27" s="144" customFormat="1" ht="24.75" customHeight="1">
      <c r="A25" s="893" t="s">
        <v>360</v>
      </c>
      <c r="B25" s="893"/>
      <c r="C25" s="889">
        <v>1</v>
      </c>
      <c r="D25" s="889"/>
      <c r="E25" s="889">
        <v>3</v>
      </c>
      <c r="F25" s="889"/>
      <c r="G25" s="401">
        <v>6</v>
      </c>
      <c r="H25" s="401">
        <v>9</v>
      </c>
      <c r="I25" s="401">
        <v>9</v>
      </c>
      <c r="J25" s="401">
        <v>9</v>
      </c>
      <c r="K25" s="401">
        <v>18</v>
      </c>
      <c r="L25" s="931"/>
      <c r="M25" s="355"/>
      <c r="N25" s="362"/>
      <c r="O25" s="362"/>
      <c r="P25" s="362"/>
      <c r="Q25" s="362"/>
      <c r="R25" s="126"/>
      <c r="S25" s="143"/>
      <c r="T25" s="143"/>
      <c r="U25" s="143"/>
      <c r="V25" s="143"/>
      <c r="W25" s="143"/>
      <c r="X25" s="143"/>
      <c r="Y25" s="143"/>
      <c r="Z25" s="143"/>
      <c r="AA25" s="143"/>
    </row>
    <row r="26" spans="1:27" s="144" customFormat="1" ht="15">
      <c r="A26" s="893" t="s">
        <v>676</v>
      </c>
      <c r="B26" s="893"/>
      <c r="C26" s="889">
        <v>1</v>
      </c>
      <c r="D26" s="889"/>
      <c r="E26" s="889">
        <v>1</v>
      </c>
      <c r="F26" s="889"/>
      <c r="G26" s="401">
        <v>1</v>
      </c>
      <c r="H26" s="401">
        <v>1</v>
      </c>
      <c r="I26" s="401">
        <v>1</v>
      </c>
      <c r="J26" s="401">
        <v>2</v>
      </c>
      <c r="K26" s="401">
        <v>2</v>
      </c>
      <c r="L26" s="931"/>
      <c r="M26" s="355"/>
      <c r="N26" s="362"/>
      <c r="O26" s="362"/>
      <c r="P26" s="362"/>
      <c r="Q26" s="362"/>
      <c r="R26" s="126"/>
      <c r="S26" s="143"/>
      <c r="T26" s="143"/>
      <c r="U26" s="143"/>
      <c r="V26" s="143"/>
      <c r="W26" s="143"/>
      <c r="X26" s="143"/>
      <c r="Y26" s="143"/>
      <c r="Z26" s="143"/>
      <c r="AA26" s="143"/>
    </row>
    <row r="27" spans="1:27" s="144" customFormat="1" ht="36" customHeight="1">
      <c r="A27" s="888" t="s">
        <v>631</v>
      </c>
      <c r="B27" s="888"/>
      <c r="C27" s="888"/>
      <c r="D27" s="888"/>
      <c r="E27" s="888"/>
      <c r="F27" s="888"/>
      <c r="G27" s="888"/>
      <c r="H27" s="888"/>
      <c r="I27" s="888"/>
      <c r="J27" s="888"/>
      <c r="K27" s="888"/>
      <c r="L27" s="931"/>
      <c r="M27" s="355"/>
      <c r="N27" s="362"/>
      <c r="O27" s="362"/>
      <c r="P27" s="362"/>
      <c r="Q27" s="362"/>
      <c r="R27" s="126"/>
      <c r="S27" s="143"/>
      <c r="T27" s="143"/>
      <c r="U27" s="143"/>
      <c r="V27" s="143"/>
      <c r="W27" s="143"/>
      <c r="X27" s="143"/>
      <c r="Y27" s="143"/>
      <c r="Z27" s="143"/>
      <c r="AA27" s="143"/>
    </row>
    <row r="28" spans="1:27" s="145" customFormat="1" ht="15">
      <c r="A28" s="347" t="s">
        <v>379</v>
      </c>
      <c r="B28" s="67"/>
      <c r="C28" s="67"/>
      <c r="D28" s="67"/>
      <c r="E28" s="67"/>
      <c r="F28" s="67"/>
      <c r="G28" s="67"/>
      <c r="H28" s="67"/>
      <c r="I28" s="67"/>
      <c r="J28" s="67"/>
      <c r="K28" s="67"/>
      <c r="L28" s="931"/>
      <c r="M28" s="355"/>
      <c r="N28" s="362"/>
      <c r="O28" s="362"/>
      <c r="P28" s="362"/>
      <c r="Q28" s="362"/>
      <c r="R28" s="126"/>
      <c r="S28" s="344"/>
      <c r="T28" s="344"/>
      <c r="U28" s="344"/>
      <c r="V28" s="344"/>
      <c r="W28" s="344"/>
      <c r="X28" s="344"/>
      <c r="Y28" s="344"/>
      <c r="Z28" s="344"/>
      <c r="AA28" s="344"/>
    </row>
    <row r="29" spans="1:27" s="145" customFormat="1" ht="22.5" customHeight="1">
      <c r="A29" s="933" t="s">
        <v>353</v>
      </c>
      <c r="B29" s="934"/>
      <c r="C29" s="934"/>
      <c r="D29" s="934"/>
      <c r="E29" s="934"/>
      <c r="F29" s="935"/>
      <c r="G29" s="936" t="s">
        <v>361</v>
      </c>
      <c r="H29" s="937"/>
      <c r="I29" s="937"/>
      <c r="J29" s="937"/>
      <c r="K29" s="938"/>
      <c r="L29" s="931"/>
      <c r="M29" s="355"/>
      <c r="N29" s="362"/>
      <c r="O29" s="362"/>
      <c r="P29" s="362"/>
      <c r="Q29" s="355"/>
      <c r="R29" s="126"/>
      <c r="S29" s="356"/>
      <c r="T29" s="356"/>
      <c r="U29" s="356"/>
      <c r="V29" s="356"/>
      <c r="W29" s="356"/>
      <c r="X29" s="356"/>
      <c r="Y29" s="356"/>
      <c r="Z29" s="356"/>
      <c r="AA29" s="356"/>
    </row>
    <row r="30" spans="1:18" ht="13.5" customHeight="1">
      <c r="A30" s="919" t="s">
        <v>312</v>
      </c>
      <c r="B30" s="939"/>
      <c r="C30" s="939"/>
      <c r="D30" s="939"/>
      <c r="E30" s="939"/>
      <c r="F30" s="920"/>
      <c r="G30" s="474" t="s">
        <v>298</v>
      </c>
      <c r="H30" s="474" t="s">
        <v>299</v>
      </c>
      <c r="I30" s="474" t="s">
        <v>300</v>
      </c>
      <c r="J30" s="399" t="s">
        <v>301</v>
      </c>
      <c r="K30" s="399" t="s">
        <v>302</v>
      </c>
      <c r="L30" s="931"/>
      <c r="M30" s="355"/>
      <c r="N30" s="362"/>
      <c r="O30" s="362"/>
      <c r="P30" s="362"/>
      <c r="Q30" s="362"/>
      <c r="R30" s="126"/>
    </row>
    <row r="31" spans="1:18" ht="15" customHeight="1">
      <c r="A31" s="919" t="s">
        <v>362</v>
      </c>
      <c r="B31" s="939"/>
      <c r="C31" s="939"/>
      <c r="D31" s="939"/>
      <c r="E31" s="939"/>
      <c r="F31" s="920"/>
      <c r="G31" s="474">
        <v>1</v>
      </c>
      <c r="H31" s="475">
        <v>1</v>
      </c>
      <c r="I31" s="475">
        <v>2</v>
      </c>
      <c r="J31" s="400">
        <v>2</v>
      </c>
      <c r="K31" s="400">
        <v>3</v>
      </c>
      <c r="L31" s="931"/>
      <c r="M31" s="355"/>
      <c r="N31" s="362"/>
      <c r="O31" s="362"/>
      <c r="P31" s="362"/>
      <c r="Q31" s="362"/>
      <c r="R31" s="126"/>
    </row>
    <row r="32" spans="1:27" s="144" customFormat="1" ht="15">
      <c r="A32" s="919" t="s">
        <v>363</v>
      </c>
      <c r="B32" s="939"/>
      <c r="C32" s="939"/>
      <c r="D32" s="939"/>
      <c r="E32" s="939"/>
      <c r="F32" s="920"/>
      <c r="G32" s="474">
        <v>3</v>
      </c>
      <c r="H32" s="475">
        <v>4</v>
      </c>
      <c r="I32" s="475">
        <v>6</v>
      </c>
      <c r="J32" s="400">
        <v>8</v>
      </c>
      <c r="K32" s="400">
        <v>12</v>
      </c>
      <c r="L32" s="931"/>
      <c r="M32" s="355"/>
      <c r="N32" s="362"/>
      <c r="O32" s="362"/>
      <c r="P32" s="362"/>
      <c r="Q32" s="362"/>
      <c r="R32" s="126"/>
      <c r="S32" s="143"/>
      <c r="T32" s="143"/>
      <c r="U32" s="143"/>
      <c r="V32" s="143"/>
      <c r="W32" s="143"/>
      <c r="X32" s="143"/>
      <c r="Y32" s="143"/>
      <c r="Z32" s="143"/>
      <c r="AA32" s="143"/>
    </row>
    <row r="33" spans="1:27" s="144" customFormat="1" ht="15" customHeight="1">
      <c r="A33" s="919" t="s">
        <v>676</v>
      </c>
      <c r="B33" s="939"/>
      <c r="C33" s="939"/>
      <c r="D33" s="939"/>
      <c r="E33" s="939"/>
      <c r="F33" s="920"/>
      <c r="G33" s="474">
        <v>1</v>
      </c>
      <c r="H33" s="475">
        <v>1</v>
      </c>
      <c r="I33" s="475">
        <v>1</v>
      </c>
      <c r="J33" s="400">
        <v>2</v>
      </c>
      <c r="K33" s="400">
        <v>2</v>
      </c>
      <c r="L33" s="931"/>
      <c r="M33" s="355"/>
      <c r="N33" s="362"/>
      <c r="O33" s="362"/>
      <c r="P33" s="362"/>
      <c r="Q33" s="362"/>
      <c r="R33" s="126"/>
      <c r="S33" s="143"/>
      <c r="T33" s="143"/>
      <c r="U33" s="143"/>
      <c r="V33" s="143"/>
      <c r="W33" s="143"/>
      <c r="X33" s="143"/>
      <c r="Y33" s="143"/>
      <c r="Z33" s="143"/>
      <c r="AA33" s="143"/>
    </row>
    <row r="34" spans="1:27" s="144" customFormat="1" ht="15.75" customHeight="1">
      <c r="A34" s="919" t="s">
        <v>365</v>
      </c>
      <c r="B34" s="939"/>
      <c r="C34" s="939"/>
      <c r="D34" s="939"/>
      <c r="E34" s="939"/>
      <c r="F34" s="920"/>
      <c r="G34" s="474">
        <v>1</v>
      </c>
      <c r="H34" s="475">
        <v>1</v>
      </c>
      <c r="I34" s="475">
        <v>1</v>
      </c>
      <c r="J34" s="400">
        <v>2</v>
      </c>
      <c r="K34" s="400">
        <v>2</v>
      </c>
      <c r="L34" s="931"/>
      <c r="M34" s="355"/>
      <c r="N34" s="362"/>
      <c r="O34" s="362"/>
      <c r="P34" s="362"/>
      <c r="Q34" s="362"/>
      <c r="R34" s="126"/>
      <c r="S34" s="143"/>
      <c r="T34" s="143"/>
      <c r="U34" s="143"/>
      <c r="V34" s="143"/>
      <c r="W34" s="143"/>
      <c r="X34" s="143"/>
      <c r="Y34" s="143"/>
      <c r="Z34" s="143"/>
      <c r="AA34" s="143"/>
    </row>
    <row r="35" spans="1:27" s="144" customFormat="1" ht="15.75" customHeight="1">
      <c r="A35" s="919" t="s">
        <v>366</v>
      </c>
      <c r="B35" s="939"/>
      <c r="C35" s="939"/>
      <c r="D35" s="939"/>
      <c r="E35" s="939"/>
      <c r="F35" s="920"/>
      <c r="G35" s="474">
        <v>1</v>
      </c>
      <c r="H35" s="475">
        <v>1</v>
      </c>
      <c r="I35" s="475">
        <v>1</v>
      </c>
      <c r="J35" s="400">
        <v>2</v>
      </c>
      <c r="K35" s="400">
        <v>2</v>
      </c>
      <c r="L35" s="931"/>
      <c r="M35" s="355"/>
      <c r="N35" s="362"/>
      <c r="O35" s="362"/>
      <c r="P35" s="362"/>
      <c r="Q35" s="362"/>
      <c r="R35" s="126"/>
      <c r="S35" s="143"/>
      <c r="T35" s="143"/>
      <c r="U35" s="143"/>
      <c r="V35" s="143"/>
      <c r="W35" s="143"/>
      <c r="X35" s="143"/>
      <c r="Y35" s="143"/>
      <c r="Z35" s="143"/>
      <c r="AA35" s="143"/>
    </row>
    <row r="36" spans="1:27" s="144" customFormat="1" ht="25.5" customHeight="1">
      <c r="A36" s="919" t="s">
        <v>364</v>
      </c>
      <c r="B36" s="939"/>
      <c r="C36" s="939"/>
      <c r="D36" s="939"/>
      <c r="E36" s="939"/>
      <c r="F36" s="920"/>
      <c r="G36" s="474">
        <v>3</v>
      </c>
      <c r="H36" s="475">
        <v>5</v>
      </c>
      <c r="I36" s="475">
        <v>6</v>
      </c>
      <c r="J36" s="400">
        <v>7</v>
      </c>
      <c r="K36" s="400">
        <v>8</v>
      </c>
      <c r="L36" s="931"/>
      <c r="M36" s="355"/>
      <c r="N36" s="362"/>
      <c r="O36" s="362"/>
      <c r="P36" s="362"/>
      <c r="Q36" s="362"/>
      <c r="R36" s="126"/>
      <c r="S36" s="143"/>
      <c r="T36" s="143"/>
      <c r="U36" s="143"/>
      <c r="V36" s="143"/>
      <c r="W36" s="143"/>
      <c r="X36" s="143"/>
      <c r="Y36" s="143"/>
      <c r="Z36" s="143"/>
      <c r="AA36" s="143"/>
    </row>
    <row r="37" spans="1:27" s="128" customFormat="1" ht="6" customHeight="1">
      <c r="A37" s="129"/>
      <c r="B37" s="129"/>
      <c r="C37" s="129"/>
      <c r="D37" s="129"/>
      <c r="E37" s="129"/>
      <c r="F37" s="152"/>
      <c r="G37" s="152"/>
      <c r="H37" s="152"/>
      <c r="I37" s="152"/>
      <c r="J37" s="152"/>
      <c r="K37" s="153"/>
      <c r="L37" s="931"/>
      <c r="M37" s="147"/>
      <c r="N37" s="147"/>
      <c r="O37" s="147"/>
      <c r="P37" s="147"/>
      <c r="Q37" s="148"/>
      <c r="R37" s="148"/>
      <c r="S37" s="142"/>
      <c r="T37" s="142"/>
      <c r="U37" s="142"/>
      <c r="V37" s="142"/>
      <c r="W37" s="142"/>
      <c r="X37" s="142"/>
      <c r="Y37" s="142"/>
      <c r="Z37" s="142"/>
      <c r="AA37" s="142"/>
    </row>
    <row r="38" spans="1:27" s="596" customFormat="1" ht="45.75" customHeight="1">
      <c r="A38" s="932" t="s">
        <v>631</v>
      </c>
      <c r="B38" s="932"/>
      <c r="C38" s="932"/>
      <c r="D38" s="932"/>
      <c r="E38" s="932"/>
      <c r="F38" s="932"/>
      <c r="G38" s="932"/>
      <c r="H38" s="932"/>
      <c r="I38" s="932"/>
      <c r="J38" s="932"/>
      <c r="K38" s="932"/>
      <c r="L38" s="931"/>
      <c r="M38" s="362"/>
      <c r="N38" s="362"/>
      <c r="O38" s="362"/>
      <c r="P38" s="362"/>
      <c r="Q38" s="362"/>
      <c r="R38" s="594"/>
      <c r="S38" s="595"/>
      <c r="T38" s="595"/>
      <c r="U38" s="595"/>
      <c r="V38" s="595"/>
      <c r="W38" s="595"/>
      <c r="X38" s="595"/>
      <c r="Y38" s="595"/>
      <c r="Z38" s="595"/>
      <c r="AA38" s="595"/>
    </row>
    <row r="39" spans="1:27" s="144" customFormat="1" ht="21.75" customHeight="1">
      <c r="A39" s="363" t="s">
        <v>367</v>
      </c>
      <c r="B39" s="129"/>
      <c r="C39" s="129"/>
      <c r="D39" s="129"/>
      <c r="E39" s="129"/>
      <c r="F39" s="129"/>
      <c r="G39" s="129"/>
      <c r="H39" s="129"/>
      <c r="I39" s="129"/>
      <c r="J39" s="129"/>
      <c r="K39" s="129"/>
      <c r="L39" s="931"/>
      <c r="M39" s="355"/>
      <c r="N39" s="362"/>
      <c r="O39" s="362"/>
      <c r="P39" s="362"/>
      <c r="Q39" s="362"/>
      <c r="R39" s="126"/>
      <c r="S39" s="143"/>
      <c r="T39" s="143"/>
      <c r="U39" s="143"/>
      <c r="V39" s="143"/>
      <c r="W39" s="143"/>
      <c r="X39" s="143"/>
      <c r="Y39" s="143"/>
      <c r="Z39" s="143"/>
      <c r="AA39" s="143"/>
    </row>
    <row r="40" spans="1:27" s="128" customFormat="1" ht="30.75" customHeight="1">
      <c r="A40" s="940" t="s">
        <v>280</v>
      </c>
      <c r="B40" s="940"/>
      <c r="C40" s="940"/>
      <c r="D40" s="940"/>
      <c r="E40" s="940"/>
      <c r="F40" s="940"/>
      <c r="G40" s="941" t="s">
        <v>123</v>
      </c>
      <c r="H40" s="941"/>
      <c r="I40" s="941" t="s">
        <v>78</v>
      </c>
      <c r="J40" s="941"/>
      <c r="K40" s="422" t="s">
        <v>79</v>
      </c>
      <c r="L40" s="931"/>
      <c r="M40" s="355"/>
      <c r="N40" s="362"/>
      <c r="O40" s="362"/>
      <c r="P40" s="362"/>
      <c r="Q40" s="362"/>
      <c r="R40" s="126"/>
      <c r="S40" s="142"/>
      <c r="T40" s="142"/>
      <c r="U40" s="142"/>
      <c r="V40" s="142"/>
      <c r="W40" s="142"/>
      <c r="X40" s="142"/>
      <c r="Y40" s="142"/>
      <c r="Z40" s="142"/>
      <c r="AA40" s="142"/>
    </row>
    <row r="41" spans="1:27" s="128" customFormat="1" ht="19.5" customHeight="1">
      <c r="A41" s="898" t="s">
        <v>279</v>
      </c>
      <c r="B41" s="898"/>
      <c r="C41" s="898"/>
      <c r="D41" s="898"/>
      <c r="E41" s="898"/>
      <c r="F41" s="898"/>
      <c r="G41" s="902">
        <v>4000</v>
      </c>
      <c r="H41" s="902"/>
      <c r="I41" s="883">
        <v>0</v>
      </c>
      <c r="J41" s="883"/>
      <c r="K41" s="398">
        <f>G41*I41</f>
        <v>0</v>
      </c>
      <c r="L41" s="931"/>
      <c r="M41" s="355"/>
      <c r="N41" s="362"/>
      <c r="O41" s="362"/>
      <c r="P41" s="362"/>
      <c r="Q41" s="362"/>
      <c r="R41" s="126"/>
      <c r="S41" s="142"/>
      <c r="T41" s="142"/>
      <c r="U41" s="142"/>
      <c r="V41" s="142"/>
      <c r="W41" s="142"/>
      <c r="X41" s="142"/>
      <c r="Y41" s="142"/>
      <c r="Z41" s="142"/>
      <c r="AA41" s="142"/>
    </row>
    <row r="42" spans="1:27" s="128" customFormat="1" ht="18" customHeight="1">
      <c r="A42" s="898" t="s">
        <v>277</v>
      </c>
      <c r="B42" s="899"/>
      <c r="C42" s="903" t="s">
        <v>313</v>
      </c>
      <c r="D42" s="904"/>
      <c r="E42" s="900"/>
      <c r="F42" s="901"/>
      <c r="G42" s="902">
        <v>7000</v>
      </c>
      <c r="H42" s="902"/>
      <c r="I42" s="883">
        <v>0</v>
      </c>
      <c r="J42" s="883"/>
      <c r="K42" s="398">
        <f>G42*I42</f>
        <v>0</v>
      </c>
      <c r="L42" s="931"/>
      <c r="M42" s="355"/>
      <c r="N42" s="362"/>
      <c r="O42" s="362"/>
      <c r="P42" s="362"/>
      <c r="Q42" s="362"/>
      <c r="R42" s="126"/>
      <c r="S42" s="142"/>
      <c r="T42" s="142"/>
      <c r="U42" s="142"/>
      <c r="V42" s="142"/>
      <c r="W42" s="142"/>
      <c r="X42" s="142"/>
      <c r="Y42" s="142"/>
      <c r="Z42" s="142"/>
      <c r="AA42" s="142"/>
    </row>
    <row r="43" spans="1:27" s="128" customFormat="1" ht="18" customHeight="1">
      <c r="A43" s="898" t="s">
        <v>278</v>
      </c>
      <c r="B43" s="899"/>
      <c r="C43" s="903" t="s">
        <v>314</v>
      </c>
      <c r="D43" s="904"/>
      <c r="E43" s="900"/>
      <c r="F43" s="901"/>
      <c r="G43" s="902">
        <v>11000</v>
      </c>
      <c r="H43" s="902"/>
      <c r="I43" s="883">
        <v>0</v>
      </c>
      <c r="J43" s="883"/>
      <c r="K43" s="398">
        <f>G43*I43</f>
        <v>0</v>
      </c>
      <c r="L43" s="931"/>
      <c r="M43" s="355"/>
      <c r="N43" s="362"/>
      <c r="O43" s="362"/>
      <c r="P43" s="362"/>
      <c r="Q43" s="362"/>
      <c r="R43" s="126"/>
      <c r="S43" s="142"/>
      <c r="T43" s="142"/>
      <c r="U43" s="142"/>
      <c r="V43" s="142"/>
      <c r="W43" s="142"/>
      <c r="X43" s="142"/>
      <c r="Y43" s="142"/>
      <c r="Z43" s="142"/>
      <c r="AA43" s="142"/>
    </row>
    <row r="44" spans="1:27" s="129" customFormat="1" ht="34.5" customHeight="1">
      <c r="A44" s="913" t="s">
        <v>457</v>
      </c>
      <c r="B44" s="913"/>
      <c r="C44" s="913"/>
      <c r="D44" s="913"/>
      <c r="E44" s="913"/>
      <c r="F44" s="913"/>
      <c r="G44" s="913"/>
      <c r="H44" s="913"/>
      <c r="I44" s="913"/>
      <c r="J44" s="913"/>
      <c r="K44" s="913"/>
      <c r="L44" s="931"/>
      <c r="M44" s="146"/>
      <c r="N44" s="146"/>
      <c r="O44" s="146"/>
      <c r="P44" s="146"/>
      <c r="Q44" s="146"/>
      <c r="R44" s="126"/>
      <c r="S44" s="142"/>
      <c r="T44" s="142"/>
      <c r="U44" s="142"/>
      <c r="V44" s="142"/>
      <c r="W44" s="142"/>
      <c r="X44" s="142"/>
      <c r="Y44" s="142"/>
      <c r="Z44" s="142"/>
      <c r="AA44" s="142"/>
    </row>
    <row r="45" spans="1:27" s="129" customFormat="1" ht="30.75" customHeight="1">
      <c r="A45" s="914"/>
      <c r="B45" s="914"/>
      <c r="C45" s="914"/>
      <c r="D45" s="914"/>
      <c r="E45" s="914"/>
      <c r="F45" s="914"/>
      <c r="G45" s="914"/>
      <c r="H45" s="914"/>
      <c r="I45" s="914"/>
      <c r="J45" s="914"/>
      <c r="K45" s="914"/>
      <c r="L45" s="931"/>
      <c r="M45" s="146"/>
      <c r="N45" s="146"/>
      <c r="O45" s="146"/>
      <c r="P45" s="149"/>
      <c r="Q45" s="148"/>
      <c r="R45" s="126"/>
      <c r="S45" s="142"/>
      <c r="T45" s="142"/>
      <c r="U45" s="142"/>
      <c r="V45" s="142"/>
      <c r="W45" s="142"/>
      <c r="X45" s="142"/>
      <c r="Y45" s="142"/>
      <c r="Z45" s="142"/>
      <c r="AA45" s="142"/>
    </row>
    <row r="46" spans="1:27" s="77" customFormat="1" ht="24" customHeight="1">
      <c r="A46" s="915"/>
      <c r="B46" s="915"/>
      <c r="C46" s="915"/>
      <c r="D46" s="915"/>
      <c r="E46" s="915"/>
      <c r="F46" s="915"/>
      <c r="G46" s="915" t="s">
        <v>124</v>
      </c>
      <c r="H46" s="915"/>
      <c r="I46" s="915" t="s">
        <v>80</v>
      </c>
      <c r="J46" s="915"/>
      <c r="K46" s="151" t="s">
        <v>79</v>
      </c>
      <c r="L46" s="931"/>
      <c r="M46" s="126"/>
      <c r="N46" s="126"/>
      <c r="O46" s="126"/>
      <c r="P46" s="126"/>
      <c r="Q46" s="126"/>
      <c r="R46" s="126"/>
      <c r="S46" s="150"/>
      <c r="T46" s="150"/>
      <c r="U46" s="150"/>
      <c r="V46" s="150"/>
      <c r="W46" s="150"/>
      <c r="X46" s="150"/>
      <c r="Y46" s="150"/>
      <c r="Z46" s="150"/>
      <c r="AA46" s="150"/>
    </row>
    <row r="47" spans="1:27" s="128" customFormat="1" ht="24" customHeight="1" hidden="1">
      <c r="A47" s="887" t="s">
        <v>125</v>
      </c>
      <c r="B47" s="887"/>
      <c r="C47" s="887"/>
      <c r="D47" s="887"/>
      <c r="E47" s="887"/>
      <c r="F47" s="887"/>
      <c r="G47" s="909">
        <f>39*43</f>
        <v>1677</v>
      </c>
      <c r="H47" s="909"/>
      <c r="I47" s="910">
        <v>0</v>
      </c>
      <c r="J47" s="910"/>
      <c r="K47" s="364">
        <f>I47*G47</f>
        <v>0</v>
      </c>
      <c r="L47" s="931"/>
      <c r="M47" s="142"/>
      <c r="N47" s="142"/>
      <c r="O47" s="142"/>
      <c r="P47" s="142"/>
      <c r="Q47" s="142"/>
      <c r="R47" s="142"/>
      <c r="S47" s="142"/>
      <c r="T47" s="142"/>
      <c r="U47" s="142"/>
      <c r="V47" s="142"/>
      <c r="W47" s="142"/>
      <c r="X47" s="142"/>
      <c r="Y47" s="142"/>
      <c r="Z47" s="142"/>
      <c r="AA47" s="142"/>
    </row>
    <row r="48" spans="1:27" s="128" customFormat="1" ht="21.75" customHeight="1">
      <c r="A48" s="911" t="s">
        <v>126</v>
      </c>
      <c r="B48" s="911"/>
      <c r="C48" s="911"/>
      <c r="D48" s="911"/>
      <c r="E48" s="911"/>
      <c r="F48" s="911"/>
      <c r="G48" s="882">
        <v>190</v>
      </c>
      <c r="H48" s="882"/>
      <c r="I48" s="912">
        <f>(IF(((SUMPRODUCT(LEN(A45)))-9)&lt;0,0,(SUMPRODUCT(LEN(A45)))-9)-IF(ISBLANK(A45),0,LEN(TRIM(A45))-LEN(SUBSTITUTE(A45," ",""))))*Договор!H45</f>
        <v>0</v>
      </c>
      <c r="J48" s="912"/>
      <c r="K48" s="381">
        <f>I48*G48</f>
        <v>0</v>
      </c>
      <c r="L48" s="931"/>
      <c r="M48" s="147"/>
      <c r="N48" s="147"/>
      <c r="O48" s="147"/>
      <c r="P48" s="147"/>
      <c r="Q48" s="148"/>
      <c r="R48" s="148"/>
      <c r="S48" s="142"/>
      <c r="T48" s="142"/>
      <c r="U48" s="142"/>
      <c r="V48" s="142"/>
      <c r="W48" s="142"/>
      <c r="X48" s="142"/>
      <c r="Y48" s="142"/>
      <c r="Z48" s="142"/>
      <c r="AA48" s="142"/>
    </row>
    <row r="49" spans="1:27" s="128" customFormat="1" ht="10.5" customHeight="1">
      <c r="A49" s="129"/>
      <c r="B49" s="129"/>
      <c r="C49" s="129"/>
      <c r="D49" s="129"/>
      <c r="E49" s="129"/>
      <c r="F49" s="152"/>
      <c r="G49" s="152"/>
      <c r="H49" s="152"/>
      <c r="I49" s="152"/>
      <c r="J49" s="152"/>
      <c r="K49" s="153"/>
      <c r="L49" s="931"/>
      <c r="M49" s="147"/>
      <c r="N49" s="147"/>
      <c r="O49" s="147"/>
      <c r="P49" s="147"/>
      <c r="Q49" s="148"/>
      <c r="R49" s="148"/>
      <c r="S49" s="142"/>
      <c r="T49" s="142"/>
      <c r="U49" s="142"/>
      <c r="V49" s="142"/>
      <c r="W49" s="142"/>
      <c r="X49" s="142"/>
      <c r="Y49" s="142"/>
      <c r="Z49" s="142"/>
      <c r="AA49" s="142"/>
    </row>
    <row r="50" spans="1:27" s="77" customFormat="1" ht="24" customHeight="1">
      <c r="A50" s="915"/>
      <c r="B50" s="915"/>
      <c r="C50" s="915"/>
      <c r="D50" s="915"/>
      <c r="E50" s="915"/>
      <c r="F50" s="915"/>
      <c r="G50" s="915" t="s">
        <v>124</v>
      </c>
      <c r="H50" s="915"/>
      <c r="I50" s="915" t="s">
        <v>361</v>
      </c>
      <c r="J50" s="915"/>
      <c r="K50" s="636" t="s">
        <v>79</v>
      </c>
      <c r="L50" s="931"/>
      <c r="M50" s="126"/>
      <c r="N50" s="126"/>
      <c r="O50" s="126"/>
      <c r="P50" s="126"/>
      <c r="Q50" s="126"/>
      <c r="R50" s="126"/>
      <c r="S50" s="150"/>
      <c r="T50" s="150"/>
      <c r="U50" s="150"/>
      <c r="V50" s="150"/>
      <c r="W50" s="150"/>
      <c r="X50" s="150"/>
      <c r="Y50" s="150"/>
      <c r="Z50" s="150"/>
      <c r="AA50" s="150"/>
    </row>
    <row r="51" spans="1:27" s="128" customFormat="1" ht="24" customHeight="1" hidden="1">
      <c r="A51" s="887" t="s">
        <v>125</v>
      </c>
      <c r="B51" s="887"/>
      <c r="C51" s="887"/>
      <c r="D51" s="887"/>
      <c r="E51" s="887"/>
      <c r="F51" s="887"/>
      <c r="G51" s="909">
        <f>39*43</f>
        <v>1677</v>
      </c>
      <c r="H51" s="909"/>
      <c r="I51" s="910">
        <v>0</v>
      </c>
      <c r="J51" s="910"/>
      <c r="K51" s="364">
        <f>I51*G51</f>
        <v>0</v>
      </c>
      <c r="L51" s="931"/>
      <c r="M51" s="142"/>
      <c r="N51" s="142"/>
      <c r="O51" s="142"/>
      <c r="P51" s="142"/>
      <c r="Q51" s="142"/>
      <c r="R51" s="142"/>
      <c r="S51" s="142"/>
      <c r="T51" s="142"/>
      <c r="U51" s="142"/>
      <c r="V51" s="142"/>
      <c r="W51" s="142"/>
      <c r="X51" s="142"/>
      <c r="Y51" s="142"/>
      <c r="Z51" s="142"/>
      <c r="AA51" s="142"/>
    </row>
    <row r="52" spans="1:27" s="128" customFormat="1" ht="21.75" customHeight="1">
      <c r="A52" s="911" t="s">
        <v>834</v>
      </c>
      <c r="B52" s="911"/>
      <c r="C52" s="911"/>
      <c r="D52" s="911"/>
      <c r="E52" s="911"/>
      <c r="F52" s="911"/>
      <c r="G52" s="882">
        <v>2000</v>
      </c>
      <c r="H52" s="882"/>
      <c r="I52" s="883">
        <v>0</v>
      </c>
      <c r="J52" s="883"/>
      <c r="K52" s="381">
        <f>I52*G52</f>
        <v>0</v>
      </c>
      <c r="L52" s="931"/>
      <c r="M52" s="147"/>
      <c r="N52" s="147"/>
      <c r="O52" s="147"/>
      <c r="P52" s="147"/>
      <c r="Q52" s="148"/>
      <c r="R52" s="148"/>
      <c r="S52" s="142"/>
      <c r="T52" s="142"/>
      <c r="U52" s="142"/>
      <c r="V52" s="142"/>
      <c r="W52" s="142"/>
      <c r="X52" s="142"/>
      <c r="Y52" s="142"/>
      <c r="Z52" s="142"/>
      <c r="AA52" s="142"/>
    </row>
    <row r="53" spans="1:27" s="128" customFormat="1" ht="10.5" customHeight="1">
      <c r="A53" s="129"/>
      <c r="B53" s="129"/>
      <c r="C53" s="129"/>
      <c r="D53" s="129"/>
      <c r="E53" s="129"/>
      <c r="F53" s="152"/>
      <c r="G53" s="152"/>
      <c r="H53" s="152"/>
      <c r="I53" s="152"/>
      <c r="J53" s="152"/>
      <c r="K53" s="153"/>
      <c r="L53" s="931"/>
      <c r="M53" s="147"/>
      <c r="N53" s="147"/>
      <c r="O53" s="147"/>
      <c r="P53" s="147"/>
      <c r="Q53" s="148"/>
      <c r="R53" s="148"/>
      <c r="S53" s="142"/>
      <c r="T53" s="142"/>
      <c r="U53" s="142"/>
      <c r="V53" s="142"/>
      <c r="W53" s="142"/>
      <c r="X53" s="142"/>
      <c r="Y53" s="142"/>
      <c r="Z53" s="142"/>
      <c r="AA53" s="142"/>
    </row>
    <row r="54" spans="1:27" s="129" customFormat="1" ht="18" customHeight="1">
      <c r="A54" s="885" t="s">
        <v>189</v>
      </c>
      <c r="B54" s="885"/>
      <c r="C54" s="885"/>
      <c r="D54" s="885"/>
      <c r="E54" s="885"/>
      <c r="F54" s="885"/>
      <c r="G54" s="885"/>
      <c r="H54" s="885"/>
      <c r="I54" s="885"/>
      <c r="J54" s="886"/>
      <c r="K54" s="222">
        <f>K41+K42+K48+K43+K47+K52</f>
        <v>0</v>
      </c>
      <c r="L54" s="931"/>
      <c r="M54" s="343"/>
      <c r="N54" s="499"/>
      <c r="O54" s="907"/>
      <c r="P54" s="907"/>
      <c r="Q54" s="907"/>
      <c r="R54" s="907"/>
      <c r="S54" s="343"/>
      <c r="T54" s="908"/>
      <c r="U54" s="908"/>
      <c r="V54" s="142"/>
      <c r="W54" s="142"/>
      <c r="X54" s="142"/>
      <c r="Y54" s="142"/>
      <c r="Z54" s="142"/>
      <c r="AA54" s="142"/>
    </row>
    <row r="55" spans="6:27" s="129" customFormat="1" ht="6.75" customHeight="1">
      <c r="F55" s="152"/>
      <c r="G55" s="152"/>
      <c r="H55" s="152"/>
      <c r="I55" s="152"/>
      <c r="J55" s="152"/>
      <c r="K55" s="153"/>
      <c r="L55" s="931"/>
      <c r="M55" s="154"/>
      <c r="N55" s="154"/>
      <c r="O55" s="155"/>
      <c r="P55" s="155"/>
      <c r="Q55" s="148"/>
      <c r="R55" s="47"/>
      <c r="S55" s="148"/>
      <c r="T55" s="148"/>
      <c r="U55" s="147"/>
      <c r="V55" s="142"/>
      <c r="W55" s="142"/>
      <c r="X55" s="142"/>
      <c r="Y55" s="142"/>
      <c r="Z55" s="142"/>
      <c r="AA55" s="142"/>
    </row>
    <row r="56" spans="1:27" s="129" customFormat="1" ht="18" customHeight="1">
      <c r="A56" s="885" t="s">
        <v>728</v>
      </c>
      <c r="B56" s="885"/>
      <c r="C56" s="885"/>
      <c r="D56" s="885"/>
      <c r="E56" s="885"/>
      <c r="F56" s="885"/>
      <c r="G56" s="885"/>
      <c r="H56" s="885"/>
      <c r="I56" s="885"/>
      <c r="J56" s="886"/>
      <c r="K56" s="222">
        <f ca="1">IF((TODAY()&gt;=DATE(2019,1,1)),K54/1.2*0.2,K54/1.18*0.18)</f>
        <v>0</v>
      </c>
      <c r="L56" s="931"/>
      <c r="M56" s="343"/>
      <c r="N56" s="499"/>
      <c r="O56" s="907"/>
      <c r="P56" s="907"/>
      <c r="Q56" s="907"/>
      <c r="R56" s="907"/>
      <c r="S56" s="343"/>
      <c r="T56" s="908"/>
      <c r="U56" s="908"/>
      <c r="V56" s="142"/>
      <c r="W56" s="142"/>
      <c r="X56" s="142"/>
      <c r="Y56" s="142"/>
      <c r="Z56" s="142"/>
      <c r="AA56" s="142"/>
    </row>
    <row r="57" spans="6:27" s="129" customFormat="1" ht="13.5" customHeight="1">
      <c r="F57" s="152"/>
      <c r="G57" s="152"/>
      <c r="H57" s="152"/>
      <c r="I57" s="152"/>
      <c r="J57" s="152"/>
      <c r="K57" s="153"/>
      <c r="L57" s="931"/>
      <c r="M57" s="154"/>
      <c r="N57" s="154"/>
      <c r="O57" s="155"/>
      <c r="P57" s="155"/>
      <c r="Q57" s="148"/>
      <c r="R57" s="47"/>
      <c r="S57" s="148"/>
      <c r="T57" s="148"/>
      <c r="U57" s="147"/>
      <c r="V57" s="142"/>
      <c r="W57" s="142"/>
      <c r="X57" s="142"/>
      <c r="Y57" s="142"/>
      <c r="Z57" s="142"/>
      <c r="AA57" s="142"/>
    </row>
    <row r="58" spans="1:27" s="129" customFormat="1" ht="63.75" customHeight="1">
      <c r="A58" s="680" t="s">
        <v>833</v>
      </c>
      <c r="B58" s="680"/>
      <c r="C58" s="680"/>
      <c r="D58" s="680"/>
      <c r="E58" s="680"/>
      <c r="F58" s="680"/>
      <c r="G58" s="680"/>
      <c r="H58" s="680"/>
      <c r="I58" s="680"/>
      <c r="J58" s="680"/>
      <c r="K58" s="680"/>
      <c r="L58" s="931"/>
      <c r="M58" s="154"/>
      <c r="N58" s="154"/>
      <c r="O58" s="155"/>
      <c r="P58" s="155"/>
      <c r="Q58" s="148"/>
      <c r="R58" s="148"/>
      <c r="S58" s="148"/>
      <c r="T58" s="148"/>
      <c r="U58" s="147"/>
      <c r="V58" s="142"/>
      <c r="W58" s="142"/>
      <c r="X58" s="142"/>
      <c r="Y58" s="142"/>
      <c r="Z58" s="142"/>
      <c r="AA58" s="142"/>
    </row>
    <row r="59" spans="1:27" s="129" customFormat="1" ht="75.75" customHeight="1">
      <c r="A59" s="680" t="s">
        <v>828</v>
      </c>
      <c r="B59" s="680"/>
      <c r="C59" s="680"/>
      <c r="D59" s="680"/>
      <c r="E59" s="680"/>
      <c r="F59" s="680"/>
      <c r="G59" s="680"/>
      <c r="H59" s="680"/>
      <c r="I59" s="680"/>
      <c r="J59" s="680"/>
      <c r="K59" s="680"/>
      <c r="L59" s="931"/>
      <c r="M59" s="142"/>
      <c r="N59" s="142"/>
      <c r="O59" s="142"/>
      <c r="P59" s="142"/>
      <c r="Q59" s="142"/>
      <c r="R59" s="142"/>
      <c r="S59" s="142"/>
      <c r="T59" s="142"/>
      <c r="U59" s="142"/>
      <c r="V59" s="142"/>
      <c r="W59" s="142"/>
      <c r="X59" s="142"/>
      <c r="Y59" s="142"/>
      <c r="Z59" s="142"/>
      <c r="AA59" s="142"/>
    </row>
    <row r="60" spans="1:27" s="129" customFormat="1" ht="51.75" customHeight="1">
      <c r="A60" s="680" t="s">
        <v>383</v>
      </c>
      <c r="B60" s="680"/>
      <c r="C60" s="680"/>
      <c r="D60" s="680"/>
      <c r="E60" s="680"/>
      <c r="F60" s="680"/>
      <c r="G60" s="680"/>
      <c r="H60" s="680"/>
      <c r="I60" s="680"/>
      <c r="J60" s="680"/>
      <c r="K60" s="680"/>
      <c r="L60" s="931"/>
      <c r="M60" s="142"/>
      <c r="N60" s="142"/>
      <c r="O60" s="142"/>
      <c r="P60" s="142"/>
      <c r="Q60" s="142"/>
      <c r="R60" s="142"/>
      <c r="S60" s="142"/>
      <c r="T60" s="142"/>
      <c r="U60" s="142"/>
      <c r="V60" s="142"/>
      <c r="W60" s="142"/>
      <c r="X60" s="142"/>
      <c r="Y60" s="142"/>
      <c r="Z60" s="142"/>
      <c r="AA60" s="142"/>
    </row>
    <row r="61" spans="1:27" s="129" customFormat="1" ht="67.5" customHeight="1">
      <c r="A61" s="680" t="s">
        <v>835</v>
      </c>
      <c r="B61" s="680"/>
      <c r="C61" s="680"/>
      <c r="D61" s="680"/>
      <c r="E61" s="680"/>
      <c r="F61" s="680"/>
      <c r="G61" s="680"/>
      <c r="H61" s="680"/>
      <c r="I61" s="680"/>
      <c r="J61" s="680"/>
      <c r="K61" s="680"/>
      <c r="L61" s="396"/>
      <c r="M61" s="142"/>
      <c r="N61" s="142"/>
      <c r="O61" s="142"/>
      <c r="P61" s="142"/>
      <c r="Q61" s="142"/>
      <c r="R61" s="142"/>
      <c r="S61" s="142"/>
      <c r="T61" s="142"/>
      <c r="U61" s="142"/>
      <c r="V61" s="142"/>
      <c r="W61" s="142"/>
      <c r="X61" s="142"/>
      <c r="Y61" s="142"/>
      <c r="Z61" s="142"/>
      <c r="AA61" s="142"/>
    </row>
    <row r="62" spans="1:27" s="129" customFormat="1" ht="37.5" customHeight="1">
      <c r="A62" s="680" t="s">
        <v>570</v>
      </c>
      <c r="B62" s="680"/>
      <c r="C62" s="680"/>
      <c r="D62" s="680"/>
      <c r="E62" s="680"/>
      <c r="F62" s="680"/>
      <c r="G62" s="680"/>
      <c r="H62" s="680"/>
      <c r="I62" s="680"/>
      <c r="J62" s="680"/>
      <c r="K62" s="680"/>
      <c r="L62" s="185"/>
      <c r="M62" s="142"/>
      <c r="N62" s="142"/>
      <c r="O62" s="142"/>
      <c r="P62" s="142"/>
      <c r="Q62" s="142"/>
      <c r="R62" s="142"/>
      <c r="S62" s="142"/>
      <c r="T62" s="142"/>
      <c r="U62" s="142"/>
      <c r="V62" s="142"/>
      <c r="W62" s="142"/>
      <c r="X62" s="142"/>
      <c r="Y62" s="142"/>
      <c r="Z62" s="142"/>
      <c r="AA62" s="142"/>
    </row>
    <row r="63" spans="1:27" s="129" customFormat="1" ht="19.5" customHeight="1">
      <c r="A63" s="701" t="s">
        <v>382</v>
      </c>
      <c r="B63" s="701"/>
      <c r="C63" s="701"/>
      <c r="D63" s="701"/>
      <c r="E63" s="701"/>
      <c r="F63" s="701"/>
      <c r="G63" s="701"/>
      <c r="H63" s="701"/>
      <c r="I63" s="701"/>
      <c r="J63" s="701"/>
      <c r="K63" s="701"/>
      <c r="L63" s="185"/>
      <c r="M63" s="142"/>
      <c r="N63" s="142"/>
      <c r="O63" s="142"/>
      <c r="P63" s="142"/>
      <c r="Q63" s="142"/>
      <c r="R63" s="142"/>
      <c r="S63" s="142"/>
      <c r="T63" s="142"/>
      <c r="U63" s="142"/>
      <c r="V63" s="142"/>
      <c r="W63" s="142"/>
      <c r="X63" s="142"/>
      <c r="Y63" s="142"/>
      <c r="Z63" s="142"/>
      <c r="AA63" s="142"/>
    </row>
    <row r="64" spans="1:27" s="129" customFormat="1" ht="12">
      <c r="A64" s="212" t="s">
        <v>276</v>
      </c>
      <c r="B64" s="205"/>
      <c r="C64" s="205"/>
      <c r="D64" s="205"/>
      <c r="E64" s="205"/>
      <c r="F64" s="205"/>
      <c r="G64" s="212" t="s">
        <v>71</v>
      </c>
      <c r="H64" s="205"/>
      <c r="I64" s="205"/>
      <c r="J64" s="205"/>
      <c r="K64" s="205"/>
      <c r="L64" s="185"/>
      <c r="M64" s="142"/>
      <c r="N64" s="142"/>
      <c r="O64" s="142"/>
      <c r="P64" s="142"/>
      <c r="Q64" s="142"/>
      <c r="R64" s="142"/>
      <c r="S64" s="142"/>
      <c r="T64" s="142"/>
      <c r="U64" s="142"/>
      <c r="V64" s="142"/>
      <c r="W64" s="142"/>
      <c r="X64" s="142"/>
      <c r="Y64" s="142"/>
      <c r="Z64" s="142"/>
      <c r="AA64" s="142"/>
    </row>
    <row r="65" spans="1:27" s="129" customFormat="1" ht="39" customHeight="1">
      <c r="A65" s="671" t="s">
        <v>576</v>
      </c>
      <c r="B65" s="671"/>
      <c r="C65" s="671"/>
      <c r="D65" s="671"/>
      <c r="E65" s="671"/>
      <c r="F65" s="671"/>
      <c r="G65" s="653">
        <f>CONCATENATE(Реквизиты!B3)</f>
      </c>
      <c r="H65" s="653"/>
      <c r="I65" s="653"/>
      <c r="J65" s="653"/>
      <c r="K65" s="653"/>
      <c r="L65" s="185"/>
      <c r="M65" s="142"/>
      <c r="N65" s="142"/>
      <c r="O65" s="142"/>
      <c r="P65" s="142"/>
      <c r="Q65" s="142"/>
      <c r="R65" s="142"/>
      <c r="S65" s="142"/>
      <c r="T65" s="142"/>
      <c r="U65" s="142"/>
      <c r="V65" s="142"/>
      <c r="W65" s="142"/>
      <c r="X65" s="142"/>
      <c r="Y65" s="142"/>
      <c r="Z65" s="142"/>
      <c r="AA65" s="142"/>
    </row>
    <row r="66" spans="1:12" ht="12.75" customHeight="1">
      <c r="A66" s="695" t="str">
        <f>CONCATENATE(Договор!A128)</f>
        <v>Коммерческий директор</v>
      </c>
      <c r="B66" s="695"/>
      <c r="C66" s="695"/>
      <c r="D66" s="695"/>
      <c r="E66" s="695"/>
      <c r="F66" s="695"/>
      <c r="G66" s="906">
        <f>CONCATENATE(Реквизиты!B16)</f>
      </c>
      <c r="H66" s="906"/>
      <c r="I66" s="906"/>
      <c r="J66" s="906"/>
      <c r="K66" s="906"/>
      <c r="L66" s="397"/>
    </row>
    <row r="67" spans="1:12" ht="12" customHeight="1">
      <c r="A67" s="696" t="str">
        <f>CONCATENATE(Заявка!A82)</f>
        <v>Менялкин Валерий Николаевич</v>
      </c>
      <c r="B67" s="696"/>
      <c r="C67" s="696"/>
      <c r="D67" s="696"/>
      <c r="E67" s="696"/>
      <c r="F67" s="696"/>
      <c r="G67" s="700">
        <f>CONCATENATE(Реквизиты!A18)</f>
      </c>
      <c r="H67" s="700"/>
      <c r="I67" s="700"/>
      <c r="J67" s="700"/>
      <c r="K67" s="700"/>
      <c r="L67" s="397"/>
    </row>
    <row r="68" spans="1:12" ht="12.75" customHeight="1">
      <c r="A68" s="697" t="s">
        <v>127</v>
      </c>
      <c r="B68" s="697"/>
      <c r="C68" s="697"/>
      <c r="D68" s="697"/>
      <c r="E68" s="697"/>
      <c r="F68" s="697"/>
      <c r="G68" s="46"/>
      <c r="H68" s="698" t="s">
        <v>72</v>
      </c>
      <c r="I68" s="698"/>
      <c r="J68" s="698"/>
      <c r="K68" s="698"/>
      <c r="L68" s="397"/>
    </row>
    <row r="69" spans="1:12" ht="12.75" customHeight="1">
      <c r="A69" s="905" t="str">
        <f>CONCATENATE(Договор!C6)</f>
        <v>"…..." …................... 201_г.</v>
      </c>
      <c r="B69" s="905"/>
      <c r="C69" s="905"/>
      <c r="D69" s="905"/>
      <c r="E69" s="905"/>
      <c r="F69" s="905"/>
      <c r="G69" s="51"/>
      <c r="H69" s="694" t="s">
        <v>266</v>
      </c>
      <c r="I69" s="694"/>
      <c r="J69" s="694"/>
      <c r="K69" s="694"/>
      <c r="L69" s="55"/>
    </row>
    <row r="70" spans="6:7" s="125" customFormat="1" ht="15" customHeight="1">
      <c r="F70" s="176"/>
      <c r="G70" s="427"/>
    </row>
    <row r="71" s="125" customFormat="1" ht="12.75"/>
    <row r="72" s="125" customFormat="1" ht="12.75"/>
    <row r="73" s="125" customFormat="1" ht="12.75"/>
    <row r="74" s="125" customFormat="1" ht="12.75"/>
    <row r="75" s="125" customFormat="1" ht="12.75"/>
    <row r="76" s="125" customFormat="1" ht="12.75"/>
    <row r="77" s="125" customFormat="1" ht="12.75"/>
    <row r="78" s="125" customFormat="1" ht="12.75"/>
    <row r="79" s="125" customFormat="1" ht="12.75"/>
    <row r="80" s="125" customFormat="1" ht="12.75"/>
    <row r="81" s="125" customFormat="1" ht="12.75"/>
    <row r="82" s="125" customFormat="1" ht="12.75"/>
    <row r="83" s="125" customFormat="1" ht="12.75"/>
    <row r="84" s="125" customFormat="1" ht="12.75"/>
    <row r="85" s="125" customFormat="1" ht="12.75"/>
    <row r="86" s="125" customFormat="1" ht="12.75"/>
    <row r="87" s="125" customFormat="1" ht="12.75"/>
    <row r="88" s="125" customFormat="1" ht="12.75"/>
    <row r="89" s="125" customFormat="1" ht="12.75"/>
    <row r="90" s="125" customFormat="1" ht="12.75"/>
    <row r="91" s="125" customFormat="1" ht="12.75"/>
    <row r="92" s="125" customFormat="1" ht="12.75"/>
    <row r="93" s="125" customFormat="1" ht="12.75"/>
    <row r="94" s="125" customFormat="1" ht="12.75"/>
    <row r="95" s="125" customFormat="1" ht="12.75"/>
    <row r="96" s="125" customFormat="1" ht="12.75"/>
    <row r="97" s="125" customFormat="1" ht="12.75"/>
    <row r="98" s="125" customFormat="1" ht="12.75"/>
    <row r="99" s="125" customFormat="1" ht="12.75"/>
    <row r="100" s="125" customFormat="1" ht="12.75"/>
    <row r="101" s="125" customFormat="1" ht="12.75"/>
    <row r="102" s="125" customFormat="1" ht="12.75"/>
    <row r="103" s="125" customFormat="1" ht="12.75"/>
    <row r="104" s="125" customFormat="1" ht="12.75"/>
    <row r="105" s="125" customFormat="1" ht="12.75"/>
    <row r="106" s="125" customFormat="1" ht="12.75"/>
    <row r="107" s="125" customFormat="1" ht="12.75"/>
    <row r="108" s="125" customFormat="1" ht="12.75"/>
    <row r="109" s="125" customFormat="1" ht="12.75"/>
    <row r="110" s="125" customFormat="1" ht="12.75"/>
    <row r="111" s="125" customFormat="1" ht="12.75"/>
    <row r="112" s="125" customFormat="1" ht="12.75"/>
    <row r="113" s="125" customFormat="1" ht="12.75"/>
    <row r="114" s="125" customFormat="1" ht="12.75"/>
    <row r="115" s="125" customFormat="1" ht="12.75"/>
    <row r="116" s="125" customFormat="1" ht="12.75"/>
    <row r="117" s="125" customFormat="1" ht="12.75"/>
    <row r="118" s="125" customFormat="1" ht="12.75"/>
    <row r="119" s="125" customFormat="1" ht="12.75"/>
    <row r="120" s="125" customFormat="1" ht="12.75"/>
    <row r="121" s="125" customFormat="1" ht="12.75"/>
    <row r="122" s="125" customFormat="1" ht="12.75"/>
    <row r="123" s="125" customFormat="1" ht="12.75"/>
    <row r="124" s="125" customFormat="1" ht="12.75"/>
    <row r="125" s="125" customFormat="1" ht="12.75"/>
    <row r="126" s="125" customFormat="1" ht="12.75"/>
    <row r="127" s="125" customFormat="1" ht="12.75"/>
    <row r="128" s="125" customFormat="1" ht="12.75"/>
    <row r="129" s="125" customFormat="1" ht="12.75"/>
    <row r="130" s="125" customFormat="1" ht="12.75"/>
    <row r="131" s="125" customFormat="1" ht="12.75"/>
    <row r="132" s="125" customFormat="1" ht="12.75"/>
    <row r="133" s="125" customFormat="1" ht="12.75"/>
    <row r="134" s="125" customFormat="1" ht="12.75"/>
    <row r="135" s="125" customFormat="1" ht="12.75"/>
    <row r="136" s="125" customFormat="1" ht="12.75"/>
    <row r="137" s="125" customFormat="1" ht="12.75"/>
    <row r="138" s="125" customFormat="1" ht="12.75"/>
    <row r="139" s="125" customFormat="1" ht="12.75"/>
    <row r="140" s="125" customFormat="1" ht="12.75"/>
    <row r="141" s="125" customFormat="1" ht="12.75"/>
    <row r="142" s="125" customFormat="1" ht="12.75"/>
    <row r="143" s="125" customFormat="1" ht="12.75"/>
    <row r="144" s="125" customFormat="1" ht="12.75"/>
    <row r="145" s="125" customFormat="1" ht="12.75"/>
    <row r="146" s="125" customFormat="1" ht="12.75"/>
    <row r="147" s="125" customFormat="1" ht="12.75"/>
    <row r="148" s="125" customFormat="1" ht="12.75"/>
    <row r="149" s="125" customFormat="1" ht="12.75"/>
    <row r="150" s="125" customFormat="1" ht="12.75"/>
    <row r="151" s="125" customFormat="1" ht="12.75"/>
    <row r="152" s="125" customFormat="1" ht="12.75"/>
    <row r="153" s="125" customFormat="1" ht="12.75"/>
    <row r="154" s="125" customFormat="1" ht="12.75"/>
    <row r="155" s="125" customFormat="1" ht="12.75"/>
    <row r="156" s="125" customFormat="1" ht="12.75"/>
    <row r="157" s="125" customFormat="1" ht="12.75"/>
    <row r="158" s="125" customFormat="1" ht="12.75"/>
    <row r="159" s="125" customFormat="1" ht="12.75"/>
    <row r="160" s="125" customFormat="1" ht="12.75"/>
    <row r="161" spans="12:27" s="67" customFormat="1" ht="12.75">
      <c r="L161" s="125"/>
      <c r="M161" s="125"/>
      <c r="N161" s="125"/>
      <c r="O161" s="125"/>
      <c r="P161" s="125"/>
      <c r="Q161" s="125"/>
      <c r="R161" s="125"/>
      <c r="S161" s="125"/>
      <c r="T161" s="125"/>
      <c r="U161" s="125"/>
      <c r="V161" s="125"/>
      <c r="W161" s="125"/>
      <c r="X161" s="125"/>
      <c r="Y161" s="125"/>
      <c r="Z161" s="125"/>
      <c r="AA161" s="125"/>
    </row>
    <row r="162" spans="12:27" s="67" customFormat="1" ht="12.75">
      <c r="L162" s="125"/>
      <c r="M162" s="125"/>
      <c r="N162" s="125"/>
      <c r="O162" s="125"/>
      <c r="P162" s="125"/>
      <c r="Q162" s="125"/>
      <c r="R162" s="125"/>
      <c r="S162" s="125"/>
      <c r="T162" s="125"/>
      <c r="U162" s="125"/>
      <c r="V162" s="125"/>
      <c r="W162" s="125"/>
      <c r="X162" s="125"/>
      <c r="Y162" s="125"/>
      <c r="Z162" s="125"/>
      <c r="AA162" s="125"/>
    </row>
    <row r="163" spans="12:27" s="67" customFormat="1" ht="12.75">
      <c r="L163" s="125"/>
      <c r="M163" s="125"/>
      <c r="N163" s="125"/>
      <c r="O163" s="125"/>
      <c r="P163" s="125"/>
      <c r="Q163" s="125"/>
      <c r="R163" s="125"/>
      <c r="S163" s="125"/>
      <c r="T163" s="125"/>
      <c r="U163" s="125"/>
      <c r="V163" s="125"/>
      <c r="W163" s="125"/>
      <c r="X163" s="125"/>
      <c r="Y163" s="125"/>
      <c r="Z163" s="125"/>
      <c r="AA163" s="125"/>
    </row>
    <row r="164" spans="12:27" s="67" customFormat="1" ht="12.75">
      <c r="L164" s="125"/>
      <c r="M164" s="125"/>
      <c r="N164" s="125"/>
      <c r="O164" s="125"/>
      <c r="P164" s="125"/>
      <c r="Q164" s="125"/>
      <c r="R164" s="125"/>
      <c r="S164" s="125"/>
      <c r="T164" s="125"/>
      <c r="U164" s="125"/>
      <c r="V164" s="125"/>
      <c r="W164" s="125"/>
      <c r="X164" s="125"/>
      <c r="Y164" s="125"/>
      <c r="Z164" s="125"/>
      <c r="AA164" s="125"/>
    </row>
    <row r="165" spans="12:27" s="67" customFormat="1" ht="12.75">
      <c r="L165" s="125"/>
      <c r="M165" s="125"/>
      <c r="N165" s="125"/>
      <c r="O165" s="125"/>
      <c r="P165" s="125"/>
      <c r="Q165" s="125"/>
      <c r="R165" s="125"/>
      <c r="S165" s="125"/>
      <c r="T165" s="125"/>
      <c r="U165" s="125"/>
      <c r="V165" s="125"/>
      <c r="W165" s="125"/>
      <c r="X165" s="125"/>
      <c r="Y165" s="125"/>
      <c r="Z165" s="125"/>
      <c r="AA165" s="125"/>
    </row>
    <row r="166" spans="12:27" s="67" customFormat="1" ht="12.75">
      <c r="L166" s="125"/>
      <c r="M166" s="125"/>
      <c r="N166" s="125"/>
      <c r="O166" s="125"/>
      <c r="P166" s="125"/>
      <c r="Q166" s="125"/>
      <c r="R166" s="125"/>
      <c r="S166" s="125"/>
      <c r="T166" s="125"/>
      <c r="U166" s="125"/>
      <c r="V166" s="125"/>
      <c r="W166" s="125"/>
      <c r="X166" s="125"/>
      <c r="Y166" s="125"/>
      <c r="Z166" s="125"/>
      <c r="AA166" s="125"/>
    </row>
    <row r="167" spans="12:27" s="67" customFormat="1" ht="12.75">
      <c r="L167" s="125"/>
      <c r="M167" s="125"/>
      <c r="N167" s="125"/>
      <c r="O167" s="125"/>
      <c r="P167" s="125"/>
      <c r="Q167" s="125"/>
      <c r="R167" s="125"/>
      <c r="S167" s="125"/>
      <c r="T167" s="125"/>
      <c r="U167" s="125"/>
      <c r="V167" s="125"/>
      <c r="W167" s="125"/>
      <c r="X167" s="125"/>
      <c r="Y167" s="125"/>
      <c r="Z167" s="125"/>
      <c r="AA167" s="125"/>
    </row>
    <row r="168" spans="12:27" s="67" customFormat="1" ht="12.75">
      <c r="L168" s="125"/>
      <c r="M168" s="125"/>
      <c r="N168" s="125"/>
      <c r="O168" s="125"/>
      <c r="P168" s="125"/>
      <c r="Q168" s="125"/>
      <c r="R168" s="125"/>
      <c r="S168" s="125"/>
      <c r="T168" s="125"/>
      <c r="U168" s="125"/>
      <c r="V168" s="125"/>
      <c r="W168" s="125"/>
      <c r="X168" s="125"/>
      <c r="Y168" s="125"/>
      <c r="Z168" s="125"/>
      <c r="AA168" s="125"/>
    </row>
    <row r="169" spans="1:27" s="67" customFormat="1" ht="12.75">
      <c r="A169" s="56"/>
      <c r="B169" s="56"/>
      <c r="C169" s="56"/>
      <c r="D169" s="56"/>
      <c r="E169" s="56"/>
      <c r="F169" s="56"/>
      <c r="G169" s="56"/>
      <c r="H169" s="56"/>
      <c r="I169" s="56"/>
      <c r="J169" s="56"/>
      <c r="K169" s="56"/>
      <c r="L169" s="125"/>
      <c r="M169" s="125"/>
      <c r="N169" s="125"/>
      <c r="O169" s="125"/>
      <c r="P169" s="125"/>
      <c r="Q169" s="125"/>
      <c r="R169" s="125"/>
      <c r="S169" s="125"/>
      <c r="T169" s="125"/>
      <c r="U169" s="125"/>
      <c r="V169" s="125"/>
      <c r="W169" s="125"/>
      <c r="X169" s="125"/>
      <c r="Y169" s="125"/>
      <c r="Z169" s="125"/>
      <c r="AA169" s="125"/>
    </row>
  </sheetData>
  <sheetProtection password="CC01" sheet="1" objects="1" scenarios="1" selectLockedCells="1"/>
  <mergeCells count="122">
    <mergeCell ref="C26:D26"/>
    <mergeCell ref="A38:K38"/>
    <mergeCell ref="A25:B25"/>
    <mergeCell ref="A26:B26"/>
    <mergeCell ref="E42:F42"/>
    <mergeCell ref="A29:F29"/>
    <mergeCell ref="G29:K29"/>
    <mergeCell ref="A30:F30"/>
    <mergeCell ref="A31:F31"/>
    <mergeCell ref="A32:F32"/>
    <mergeCell ref="A33:F33"/>
    <mergeCell ref="A34:F34"/>
    <mergeCell ref="A35:F35"/>
    <mergeCell ref="A36:F36"/>
    <mergeCell ref="A40:F40"/>
    <mergeCell ref="G40:H40"/>
    <mergeCell ref="I40:J40"/>
    <mergeCell ref="G42:H42"/>
    <mergeCell ref="I42:J42"/>
    <mergeCell ref="A42:B42"/>
    <mergeCell ref="E18:F18"/>
    <mergeCell ref="E19:F19"/>
    <mergeCell ref="E20:F20"/>
    <mergeCell ref="C22:D22"/>
    <mergeCell ref="C23:D23"/>
    <mergeCell ref="A22:B22"/>
    <mergeCell ref="A23:B23"/>
    <mergeCell ref="C24:D24"/>
    <mergeCell ref="C25:D25"/>
    <mergeCell ref="M1:N2"/>
    <mergeCell ref="A2:E2"/>
    <mergeCell ref="H3:I3"/>
    <mergeCell ref="J3:K3"/>
    <mergeCell ref="A17:B17"/>
    <mergeCell ref="A18:B18"/>
    <mergeCell ref="A19:B19"/>
    <mergeCell ref="A20:B20"/>
    <mergeCell ref="A21:B21"/>
    <mergeCell ref="F5:I7"/>
    <mergeCell ref="A5:D5"/>
    <mergeCell ref="C17:D17"/>
    <mergeCell ref="E21:F21"/>
    <mergeCell ref="A9:C9"/>
    <mergeCell ref="G9:I9"/>
    <mergeCell ref="B11:D11"/>
    <mergeCell ref="G11:I11"/>
    <mergeCell ref="A13:K13"/>
    <mergeCell ref="A14:B14"/>
    <mergeCell ref="C20:D20"/>
    <mergeCell ref="C16:K16"/>
    <mergeCell ref="C21:D21"/>
    <mergeCell ref="A1:F1"/>
    <mergeCell ref="L1:L60"/>
    <mergeCell ref="O56:P56"/>
    <mergeCell ref="Q56:R56"/>
    <mergeCell ref="T56:U56"/>
    <mergeCell ref="G47:H47"/>
    <mergeCell ref="I47:J47"/>
    <mergeCell ref="A48:F48"/>
    <mergeCell ref="G48:H48"/>
    <mergeCell ref="I48:J48"/>
    <mergeCell ref="A44:K44"/>
    <mergeCell ref="A45:K45"/>
    <mergeCell ref="A46:F46"/>
    <mergeCell ref="G46:H46"/>
    <mergeCell ref="I46:J46"/>
    <mergeCell ref="O54:P54"/>
    <mergeCell ref="Q54:R54"/>
    <mergeCell ref="T54:U54"/>
    <mergeCell ref="A54:J54"/>
    <mergeCell ref="A50:F50"/>
    <mergeCell ref="G50:H50"/>
    <mergeCell ref="I50:J50"/>
    <mergeCell ref="A51:F51"/>
    <mergeCell ref="G51:H51"/>
    <mergeCell ref="I51:J51"/>
    <mergeCell ref="A52:F52"/>
    <mergeCell ref="A68:F68"/>
    <mergeCell ref="H68:K68"/>
    <mergeCell ref="A69:F69"/>
    <mergeCell ref="H69:K69"/>
    <mergeCell ref="A62:K62"/>
    <mergeCell ref="A63:K63"/>
    <mergeCell ref="A65:F65"/>
    <mergeCell ref="A66:F66"/>
    <mergeCell ref="G65:K65"/>
    <mergeCell ref="G66:K66"/>
    <mergeCell ref="G67:K67"/>
    <mergeCell ref="A67:F67"/>
    <mergeCell ref="A43:B43"/>
    <mergeCell ref="E43:F43"/>
    <mergeCell ref="G43:H43"/>
    <mergeCell ref="I43:J43"/>
    <mergeCell ref="A41:F41"/>
    <mergeCell ref="G41:H41"/>
    <mergeCell ref="I41:J41"/>
    <mergeCell ref="C42:D42"/>
    <mergeCell ref="C43:D43"/>
    <mergeCell ref="G52:H52"/>
    <mergeCell ref="I52:J52"/>
    <mergeCell ref="H1:K2"/>
    <mergeCell ref="A58:K58"/>
    <mergeCell ref="A59:K59"/>
    <mergeCell ref="A60:K60"/>
    <mergeCell ref="A61:K61"/>
    <mergeCell ref="A56:J56"/>
    <mergeCell ref="A47:F47"/>
    <mergeCell ref="A27:K27"/>
    <mergeCell ref="E22:F22"/>
    <mergeCell ref="D3:G3"/>
    <mergeCell ref="A3:C3"/>
    <mergeCell ref="A7:D7"/>
    <mergeCell ref="E23:F23"/>
    <mergeCell ref="E24:F24"/>
    <mergeCell ref="E25:F25"/>
    <mergeCell ref="E26:F26"/>
    <mergeCell ref="A24:B24"/>
    <mergeCell ref="C14:K14"/>
    <mergeCell ref="A16:B16"/>
    <mergeCell ref="C18:D18"/>
    <mergeCell ref="C19:D19"/>
    <mergeCell ref="E17:F17"/>
  </mergeCells>
  <conditionalFormatting sqref="K7 K9">
    <cfRule type="cellIs" priority="3" dxfId="47" operator="equal" stopIfTrue="1">
      <formula>0</formula>
    </cfRule>
  </conditionalFormatting>
  <conditionalFormatting sqref="K11">
    <cfRule type="cellIs" priority="1" dxfId="47" operator="equal" stopIfTrue="1">
      <formula>0</formula>
    </cfRule>
  </conditionalFormatting>
  <printOptions horizontalCentered="1"/>
  <pageMargins left="0.59" right="0.39000000000000007" top="0.7900000000000001" bottom="0.59" header="0.51" footer="0.51"/>
  <pageSetup fitToHeight="2" fitToWidth="1" horizontalDpi="600" verticalDpi="600" orientation="portrait" paperSize="9" scale="86"/>
  <drawing r:id="rId3"/>
  <legacyDrawing r:id="rId2"/>
</worksheet>
</file>

<file path=xl/worksheets/sheet6.xml><?xml version="1.0" encoding="utf-8"?>
<worksheet xmlns="http://schemas.openxmlformats.org/spreadsheetml/2006/main" xmlns:r="http://schemas.openxmlformats.org/officeDocument/2006/relationships">
  <sheetPr>
    <tabColor rgb="FFCCFFCC"/>
    <pageSetUpPr fitToPage="1"/>
  </sheetPr>
  <dimension ref="A1:AW169"/>
  <sheetViews>
    <sheetView zoomScale="150" zoomScaleNormal="150" zoomScaleSheetLayoutView="100" zoomScalePageLayoutView="150" workbookViewId="0" topLeftCell="A1">
      <selection activeCell="A62" sqref="A62:K62"/>
    </sheetView>
  </sheetViews>
  <sheetFormatPr defaultColWidth="9.25390625" defaultRowHeight="12.75"/>
  <cols>
    <col min="1" max="1" width="9.375" style="56" customWidth="1"/>
    <col min="2" max="2" width="12.375" style="56" customWidth="1"/>
    <col min="3" max="3" width="10.375" style="56" customWidth="1"/>
    <col min="4" max="4" width="6.375" style="56" customWidth="1"/>
    <col min="5" max="5" width="11.75390625" style="56" customWidth="1"/>
    <col min="6" max="6" width="3.00390625" style="56" customWidth="1"/>
    <col min="7" max="7" width="14.00390625" style="56" customWidth="1"/>
    <col min="8" max="8" width="13.00390625" style="56" customWidth="1"/>
    <col min="9" max="9" width="12.375" style="56" customWidth="1"/>
    <col min="10" max="10" width="11.375" style="56" customWidth="1"/>
    <col min="11" max="11" width="13.375" style="56" customWidth="1"/>
    <col min="12" max="12" width="3.375" style="125" customWidth="1"/>
    <col min="13" max="27" width="9.25390625" style="125" customWidth="1"/>
    <col min="28" max="16384" width="9.25390625" style="56" customWidth="1"/>
  </cols>
  <sheetData>
    <row r="1" spans="1:14" ht="34.5" customHeight="1">
      <c r="A1" s="703" t="s">
        <v>516</v>
      </c>
      <c r="B1" s="703"/>
      <c r="C1" s="703"/>
      <c r="D1" s="703"/>
      <c r="E1" s="703"/>
      <c r="F1" s="703"/>
      <c r="G1" s="220"/>
      <c r="H1" s="884" t="str">
        <f>Договор!E59</f>
        <v>Монтажно-оформительские работы: спецэкспозиции</v>
      </c>
      <c r="I1" s="884"/>
      <c r="J1" s="884"/>
      <c r="K1" s="884"/>
      <c r="L1" s="931" t="str">
        <f>'содержание '!C60</f>
        <v>МЕЖДУНАРОДНЫЙ ВОЕННО-ТЕХНИЧЕСКИЙ ФОРУМ "АРМИЯ-2019"</v>
      </c>
      <c r="M1" s="916"/>
      <c r="N1" s="917"/>
    </row>
    <row r="2" spans="1:14" ht="39.75" customHeight="1">
      <c r="A2" s="754" t="str">
        <f>CONCATENATE("к  Договору на участие в ",'содержание '!C61)</f>
        <v>к  Договору на участие в Международном военно-техническом форуме "Армия-2019"</v>
      </c>
      <c r="B2" s="754"/>
      <c r="C2" s="754"/>
      <c r="D2" s="754"/>
      <c r="E2" s="754"/>
      <c r="F2" s="77"/>
      <c r="G2" s="220"/>
      <c r="H2" s="954"/>
      <c r="I2" s="954"/>
      <c r="J2" s="954"/>
      <c r="K2" s="954"/>
      <c r="L2" s="931"/>
      <c r="M2" s="917"/>
      <c r="N2" s="917"/>
    </row>
    <row r="3" spans="1:18" ht="25.5" customHeight="1">
      <c r="A3" s="891" t="str">
        <f>CONCATENATE("№",Договор!C4)</f>
        <v>№АРМИЯ-2019/         /РЕ</v>
      </c>
      <c r="B3" s="891"/>
      <c r="C3" s="891"/>
      <c r="D3" s="890" t="str">
        <f>Договор!C6</f>
        <v>"…..." …................... 201_г.</v>
      </c>
      <c r="E3" s="890"/>
      <c r="F3" s="890"/>
      <c r="G3" s="890"/>
      <c r="H3" s="918" t="s">
        <v>83</v>
      </c>
      <c r="I3" s="918"/>
      <c r="J3" s="918" t="str">
        <f>'содержание '!C79</f>
        <v>19 апреля 2019 г.</v>
      </c>
      <c r="K3" s="918"/>
      <c r="L3" s="931"/>
      <c r="M3" s="126"/>
      <c r="N3" s="126"/>
      <c r="O3" s="126"/>
      <c r="P3" s="126"/>
      <c r="Q3" s="126"/>
      <c r="R3" s="126"/>
    </row>
    <row r="4" spans="1:18" ht="3.75" customHeight="1">
      <c r="A4" s="127"/>
      <c r="B4" s="127"/>
      <c r="C4" s="127"/>
      <c r="D4" s="127"/>
      <c r="E4" s="128"/>
      <c r="F4" s="129"/>
      <c r="G4" s="129"/>
      <c r="H4" s="130"/>
      <c r="I4" s="130"/>
      <c r="J4" s="130"/>
      <c r="K4" s="130"/>
      <c r="L4" s="931"/>
      <c r="M4" s="126"/>
      <c r="N4" s="126"/>
      <c r="O4" s="126"/>
      <c r="P4" s="126"/>
      <c r="Q4" s="126"/>
      <c r="R4" s="126"/>
    </row>
    <row r="5" spans="1:18" ht="12" customHeight="1">
      <c r="A5" s="923" t="s">
        <v>226</v>
      </c>
      <c r="B5" s="923"/>
      <c r="C5" s="923"/>
      <c r="D5" s="923"/>
      <c r="E5" s="129" t="s">
        <v>71</v>
      </c>
      <c r="F5" s="921">
        <f>CONCATENATE(Реквизиты!B4)</f>
      </c>
      <c r="G5" s="921"/>
      <c r="H5" s="921"/>
      <c r="I5" s="921"/>
      <c r="J5" s="478" t="s">
        <v>119</v>
      </c>
      <c r="K5" s="229"/>
      <c r="L5" s="931"/>
      <c r="M5" s="126"/>
      <c r="N5" s="126"/>
      <c r="O5" s="126"/>
      <c r="P5" s="126"/>
      <c r="Q5" s="126"/>
      <c r="R5" s="126"/>
    </row>
    <row r="6" spans="1:18" ht="2.25" customHeight="1">
      <c r="A6" s="63"/>
      <c r="B6" s="64"/>
      <c r="C6" s="65"/>
      <c r="D6" s="65"/>
      <c r="E6" s="129"/>
      <c r="F6" s="921"/>
      <c r="G6" s="921"/>
      <c r="H6" s="921"/>
      <c r="I6" s="921"/>
      <c r="J6" s="478"/>
      <c r="K6" s="62"/>
      <c r="L6" s="931"/>
      <c r="M6" s="126"/>
      <c r="N6" s="126"/>
      <c r="O6" s="126"/>
      <c r="P6" s="126"/>
      <c r="Q6" s="126"/>
      <c r="R6" s="126"/>
    </row>
    <row r="7" spans="1:18" ht="12" customHeight="1">
      <c r="A7" s="892" t="str">
        <f>CONCATENATE(Договор!H8)</f>
        <v>Рулева Елена Николаевна</v>
      </c>
      <c r="B7" s="892"/>
      <c r="C7" s="892"/>
      <c r="D7" s="892"/>
      <c r="E7" s="133"/>
      <c r="F7" s="922"/>
      <c r="G7" s="922"/>
      <c r="H7" s="922"/>
      <c r="I7" s="922"/>
      <c r="J7" s="478" t="s">
        <v>73</v>
      </c>
      <c r="K7" s="221">
        <f>CONCATENATE(Договор!E28)</f>
      </c>
      <c r="L7" s="931"/>
      <c r="M7" s="126"/>
      <c r="N7" s="126"/>
      <c r="O7" s="126"/>
      <c r="P7" s="126"/>
      <c r="Q7" s="126"/>
      <c r="R7" s="126"/>
    </row>
    <row r="8" spans="1:18" ht="2.25" customHeight="1">
      <c r="A8" s="68"/>
      <c r="B8" s="69"/>
      <c r="C8" s="70"/>
      <c r="D8" s="70"/>
      <c r="E8" s="66"/>
      <c r="F8" s="100"/>
      <c r="G8" s="134"/>
      <c r="H8" s="131"/>
      <c r="I8" s="131"/>
      <c r="J8" s="135"/>
      <c r="K8" s="62"/>
      <c r="L8" s="931"/>
      <c r="M8" s="361" t="s">
        <v>341</v>
      </c>
      <c r="N8" s="362"/>
      <c r="O8" s="362"/>
      <c r="P8" s="362"/>
      <c r="Q8" s="362"/>
      <c r="R8" s="126"/>
    </row>
    <row r="9" spans="1:18" ht="12" customHeight="1">
      <c r="A9" s="72" t="s">
        <v>74</v>
      </c>
      <c r="B9" s="892" t="str">
        <f>'содержание '!F39</f>
        <v> +7 (495) 640-55-00</v>
      </c>
      <c r="C9" s="892"/>
      <c r="D9" s="892"/>
      <c r="E9" s="129" t="s">
        <v>75</v>
      </c>
      <c r="F9" s="100"/>
      <c r="G9" s="924">
        <f>CONCATENATE(Реквизиты!A24)</f>
      </c>
      <c r="H9" s="924"/>
      <c r="I9" s="924"/>
      <c r="J9" s="478" t="s">
        <v>261</v>
      </c>
      <c r="K9" s="350">
        <f>IF(Договор!F45,CONCATENATE(Договор!F45," кв.м."),0)</f>
        <v>0</v>
      </c>
      <c r="L9" s="931"/>
      <c r="M9" s="362"/>
      <c r="N9" s="362"/>
      <c r="O9" s="362"/>
      <c r="P9" s="362"/>
      <c r="Q9" s="362"/>
      <c r="R9" s="126"/>
    </row>
    <row r="10" spans="1:18" ht="2.25" customHeight="1">
      <c r="A10" s="72"/>
      <c r="B10" s="73"/>
      <c r="C10" s="74"/>
      <c r="D10" s="74"/>
      <c r="E10" s="66"/>
      <c r="F10" s="100"/>
      <c r="G10" s="134"/>
      <c r="H10" s="131"/>
      <c r="I10" s="131"/>
      <c r="J10" s="135"/>
      <c r="K10" s="62"/>
      <c r="L10" s="931"/>
      <c r="M10" s="362"/>
      <c r="N10" s="362"/>
      <c r="O10" s="362"/>
      <c r="P10" s="362"/>
      <c r="Q10" s="362"/>
      <c r="R10" s="126"/>
    </row>
    <row r="11" spans="1:18" ht="12" customHeight="1">
      <c r="A11" s="72" t="s">
        <v>76</v>
      </c>
      <c r="B11" s="952" t="str">
        <f>Договор!H9</f>
        <v>ruleva@icecompany.org</v>
      </c>
      <c r="C11" s="953"/>
      <c r="D11" s="953"/>
      <c r="E11" s="129" t="s">
        <v>77</v>
      </c>
      <c r="F11" s="100"/>
      <c r="G11" s="924">
        <f>CONCATENATE(Реквизиты!B26)</f>
      </c>
      <c r="H11" s="924"/>
      <c r="I11" s="924"/>
      <c r="J11" s="478" t="s">
        <v>262</v>
      </c>
      <c r="K11" s="351">
        <f>IF(Договор!F45,CONCATENATE(Договор!F47+Договор!F48," кв.м."),0)</f>
        <v>0</v>
      </c>
      <c r="L11" s="931"/>
      <c r="M11" s="362"/>
      <c r="N11" s="362"/>
      <c r="O11" s="362"/>
      <c r="P11" s="362"/>
      <c r="Q11" s="362"/>
      <c r="R11" s="126"/>
    </row>
    <row r="12" spans="1:18" ht="3.75" customHeight="1">
      <c r="A12" s="75"/>
      <c r="B12" s="136"/>
      <c r="C12" s="75"/>
      <c r="D12" s="137"/>
      <c r="E12" s="138"/>
      <c r="F12" s="138"/>
      <c r="G12" s="139"/>
      <c r="H12" s="139"/>
      <c r="I12" s="139"/>
      <c r="J12" s="481"/>
      <c r="K12" s="141"/>
      <c r="L12" s="931"/>
      <c r="M12" s="362"/>
      <c r="N12" s="362"/>
      <c r="O12" s="362"/>
      <c r="P12" s="362"/>
      <c r="Q12" s="362"/>
      <c r="R12" s="126"/>
    </row>
    <row r="13" spans="1:27" s="128" customFormat="1" ht="23.25" customHeight="1">
      <c r="A13" s="927" t="s">
        <v>514</v>
      </c>
      <c r="B13" s="927"/>
      <c r="C13" s="927"/>
      <c r="D13" s="927"/>
      <c r="E13" s="927"/>
      <c r="F13" s="927"/>
      <c r="G13" s="927"/>
      <c r="H13" s="927"/>
      <c r="I13" s="927"/>
      <c r="J13" s="927"/>
      <c r="K13" s="927"/>
      <c r="L13" s="931"/>
      <c r="M13" s="362"/>
      <c r="N13" s="362"/>
      <c r="O13" s="362"/>
      <c r="P13" s="362"/>
      <c r="Q13" s="362"/>
      <c r="R13" s="126"/>
      <c r="S13" s="142"/>
      <c r="T13" s="142"/>
      <c r="U13" s="142"/>
      <c r="V13" s="142"/>
      <c r="W13" s="142"/>
      <c r="X13" s="142"/>
      <c r="Y13" s="142"/>
      <c r="Z13" s="142"/>
      <c r="AA13" s="142"/>
    </row>
    <row r="14" spans="1:27" s="128" customFormat="1" ht="15.75">
      <c r="A14" s="928" t="s">
        <v>120</v>
      </c>
      <c r="B14" s="928"/>
      <c r="C14" s="894" t="s">
        <v>352</v>
      </c>
      <c r="D14" s="894"/>
      <c r="E14" s="894"/>
      <c r="F14" s="894"/>
      <c r="G14" s="894"/>
      <c r="H14" s="894"/>
      <c r="I14" s="894"/>
      <c r="J14" s="894"/>
      <c r="K14" s="894"/>
      <c r="L14" s="931"/>
      <c r="M14" s="362"/>
      <c r="N14" s="362"/>
      <c r="O14" s="362"/>
      <c r="P14" s="362"/>
      <c r="Q14" s="362"/>
      <c r="R14" s="126"/>
      <c r="S14" s="142"/>
      <c r="T14" s="142"/>
      <c r="U14" s="142"/>
      <c r="V14" s="142"/>
      <c r="W14" s="142"/>
      <c r="X14" s="142"/>
      <c r="Y14" s="142"/>
      <c r="Z14" s="142"/>
      <c r="AA14" s="142"/>
    </row>
    <row r="15" spans="1:27" s="223" customFormat="1" ht="15.75">
      <c r="A15" s="484" t="s">
        <v>486</v>
      </c>
      <c r="B15" s="129"/>
      <c r="C15" s="129"/>
      <c r="D15" s="129"/>
      <c r="E15" s="129"/>
      <c r="F15" s="129"/>
      <c r="G15" s="129"/>
      <c r="H15" s="129"/>
      <c r="I15" s="129"/>
      <c r="J15" s="129"/>
      <c r="K15" s="129"/>
      <c r="L15" s="931"/>
      <c r="M15" s="362"/>
      <c r="N15" s="362"/>
      <c r="O15" s="362"/>
      <c r="P15" s="362"/>
      <c r="Q15" s="362"/>
      <c r="R15" s="224"/>
      <c r="S15" s="225"/>
      <c r="T15" s="225"/>
      <c r="U15" s="225"/>
      <c r="V15" s="225"/>
      <c r="W15" s="225"/>
      <c r="X15" s="225"/>
      <c r="Y15" s="225"/>
      <c r="Z15" s="225"/>
      <c r="AA15" s="225"/>
    </row>
    <row r="16" spans="1:27" s="128" customFormat="1" ht="27" customHeight="1">
      <c r="A16" s="944" t="s">
        <v>353</v>
      </c>
      <c r="B16" s="945"/>
      <c r="C16" s="945"/>
      <c r="D16" s="945"/>
      <c r="E16" s="945"/>
      <c r="F16" s="945"/>
      <c r="G16" s="946"/>
      <c r="H16" s="936" t="s">
        <v>361</v>
      </c>
      <c r="I16" s="937"/>
      <c r="J16" s="937"/>
      <c r="K16" s="938"/>
      <c r="L16" s="931"/>
      <c r="M16" s="362"/>
      <c r="N16" s="362"/>
      <c r="O16" s="362"/>
      <c r="P16" s="362"/>
      <c r="Q16" s="362"/>
      <c r="R16" s="126"/>
      <c r="S16" s="142"/>
      <c r="T16" s="142"/>
      <c r="U16" s="142"/>
      <c r="V16" s="142"/>
      <c r="W16" s="142"/>
      <c r="X16" s="142"/>
      <c r="Y16" s="142"/>
      <c r="Z16" s="142"/>
      <c r="AA16" s="142"/>
    </row>
    <row r="17" spans="1:49" s="163" customFormat="1" ht="15" customHeight="1">
      <c r="A17" s="919" t="s">
        <v>312</v>
      </c>
      <c r="B17" s="939"/>
      <c r="C17" s="939"/>
      <c r="D17" s="939"/>
      <c r="E17" s="939"/>
      <c r="F17" s="939"/>
      <c r="G17" s="920"/>
      <c r="H17" s="482" t="s">
        <v>489</v>
      </c>
      <c r="I17" s="482" t="s">
        <v>496</v>
      </c>
      <c r="J17" s="482" t="s">
        <v>492</v>
      </c>
      <c r="K17" s="482" t="s">
        <v>494</v>
      </c>
      <c r="L17" s="931"/>
      <c r="M17" s="362"/>
      <c r="N17" s="362"/>
      <c r="O17" s="362"/>
      <c r="P17" s="362"/>
      <c r="Q17" s="3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row>
    <row r="18" spans="1:27" s="128" customFormat="1" ht="16.5" customHeight="1">
      <c r="A18" s="919" t="s">
        <v>488</v>
      </c>
      <c r="B18" s="939"/>
      <c r="C18" s="939"/>
      <c r="D18" s="939"/>
      <c r="E18" s="939"/>
      <c r="F18" s="939"/>
      <c r="G18" s="920"/>
      <c r="H18" s="401"/>
      <c r="I18" s="401"/>
      <c r="J18" s="401"/>
      <c r="K18" s="401"/>
      <c r="L18" s="931"/>
      <c r="M18" s="362"/>
      <c r="N18" s="362"/>
      <c r="O18" s="362"/>
      <c r="P18" s="362"/>
      <c r="Q18" s="362"/>
      <c r="R18" s="126"/>
      <c r="S18" s="142"/>
      <c r="T18" s="142"/>
      <c r="U18" s="142"/>
      <c r="V18" s="142"/>
      <c r="W18" s="142"/>
      <c r="X18" s="142"/>
      <c r="Y18" s="142"/>
      <c r="Z18" s="142"/>
      <c r="AA18" s="142"/>
    </row>
    <row r="19" spans="1:27" s="144" customFormat="1" ht="25.5" customHeight="1">
      <c r="A19" s="919" t="s">
        <v>490</v>
      </c>
      <c r="B19" s="939"/>
      <c r="C19" s="939"/>
      <c r="D19" s="939"/>
      <c r="E19" s="939"/>
      <c r="F19" s="939"/>
      <c r="G19" s="920"/>
      <c r="H19" s="485" t="s">
        <v>491</v>
      </c>
      <c r="I19" s="485" t="s">
        <v>491</v>
      </c>
      <c r="J19" s="485" t="s">
        <v>493</v>
      </c>
      <c r="K19" s="485" t="s">
        <v>495</v>
      </c>
      <c r="L19" s="931"/>
      <c r="M19" s="362"/>
      <c r="N19" s="362"/>
      <c r="O19" s="362"/>
      <c r="P19" s="362"/>
      <c r="Q19" s="362"/>
      <c r="R19" s="126"/>
      <c r="S19" s="143"/>
      <c r="T19" s="143"/>
      <c r="U19" s="143"/>
      <c r="V19" s="143"/>
      <c r="W19" s="143"/>
      <c r="X19" s="143"/>
      <c r="Y19" s="143"/>
      <c r="Z19" s="143"/>
      <c r="AA19" s="143"/>
    </row>
    <row r="20" spans="1:27" s="144" customFormat="1" ht="27" customHeight="1">
      <c r="A20" s="919" t="s">
        <v>497</v>
      </c>
      <c r="B20" s="939"/>
      <c r="C20" s="939"/>
      <c r="D20" s="939"/>
      <c r="E20" s="939"/>
      <c r="F20" s="939"/>
      <c r="G20" s="920"/>
      <c r="H20" s="486" t="s">
        <v>498</v>
      </c>
      <c r="I20" s="486" t="s">
        <v>498</v>
      </c>
      <c r="J20" s="486" t="s">
        <v>498</v>
      </c>
      <c r="K20" s="486" t="s">
        <v>498</v>
      </c>
      <c r="L20" s="931"/>
      <c r="M20" s="362"/>
      <c r="N20" s="362"/>
      <c r="O20" s="362"/>
      <c r="P20" s="362"/>
      <c r="Q20" s="362"/>
      <c r="R20" s="126"/>
      <c r="S20" s="143"/>
      <c r="T20" s="143"/>
      <c r="U20" s="143"/>
      <c r="V20" s="143"/>
      <c r="W20" s="143"/>
      <c r="X20" s="143"/>
      <c r="Y20" s="143"/>
      <c r="Z20" s="143"/>
      <c r="AA20" s="143"/>
    </row>
    <row r="21" spans="1:27" s="144" customFormat="1" ht="15.75" customHeight="1">
      <c r="A21" s="919" t="s">
        <v>503</v>
      </c>
      <c r="B21" s="939"/>
      <c r="C21" s="939"/>
      <c r="D21" s="939"/>
      <c r="E21" s="939"/>
      <c r="F21" s="939"/>
      <c r="G21" s="920"/>
      <c r="H21" s="482">
        <v>2</v>
      </c>
      <c r="I21" s="482">
        <v>4</v>
      </c>
      <c r="J21" s="482">
        <v>6</v>
      </c>
      <c r="K21" s="482">
        <v>8</v>
      </c>
      <c r="L21" s="931"/>
      <c r="M21" s="362"/>
      <c r="N21" s="362"/>
      <c r="O21" s="362"/>
      <c r="P21" s="362"/>
      <c r="Q21" s="362"/>
      <c r="R21" s="126"/>
      <c r="S21" s="143"/>
      <c r="T21" s="143"/>
      <c r="U21" s="143"/>
      <c r="V21" s="143"/>
      <c r="W21" s="143"/>
      <c r="X21" s="143"/>
      <c r="Y21" s="143"/>
      <c r="Z21" s="143"/>
      <c r="AA21" s="143"/>
    </row>
    <row r="22" spans="1:27" s="144" customFormat="1" ht="15" customHeight="1">
      <c r="A22" s="919" t="s">
        <v>504</v>
      </c>
      <c r="B22" s="939"/>
      <c r="C22" s="939"/>
      <c r="D22" s="939"/>
      <c r="E22" s="939"/>
      <c r="F22" s="939"/>
      <c r="G22" s="920"/>
      <c r="H22" s="482">
        <v>1</v>
      </c>
      <c r="I22" s="482">
        <v>2</v>
      </c>
      <c r="J22" s="482">
        <v>3</v>
      </c>
      <c r="K22" s="482">
        <v>4</v>
      </c>
      <c r="L22" s="931"/>
      <c r="M22" s="362"/>
      <c r="N22" s="362"/>
      <c r="O22" s="362"/>
      <c r="P22" s="362"/>
      <c r="Q22" s="362"/>
      <c r="R22" s="126"/>
      <c r="S22" s="143"/>
      <c r="T22" s="143"/>
      <c r="U22" s="143"/>
      <c r="V22" s="143"/>
      <c r="W22" s="143"/>
      <c r="X22" s="143"/>
      <c r="Y22" s="143"/>
      <c r="Z22" s="143"/>
      <c r="AA22" s="143"/>
    </row>
    <row r="23" spans="1:27" s="144" customFormat="1" ht="15" customHeight="1">
      <c r="A23" s="919" t="s">
        <v>502</v>
      </c>
      <c r="B23" s="939"/>
      <c r="C23" s="939"/>
      <c r="D23" s="939"/>
      <c r="E23" s="939"/>
      <c r="F23" s="939"/>
      <c r="G23" s="920"/>
      <c r="H23" s="482">
        <v>1</v>
      </c>
      <c r="I23" s="482">
        <v>1</v>
      </c>
      <c r="J23" s="482">
        <v>1</v>
      </c>
      <c r="K23" s="482">
        <v>2</v>
      </c>
      <c r="L23" s="931"/>
      <c r="M23" s="362"/>
      <c r="N23" s="362"/>
      <c r="O23" s="362"/>
      <c r="P23" s="362"/>
      <c r="Q23" s="362"/>
      <c r="R23" s="126"/>
      <c r="S23" s="143"/>
      <c r="T23" s="143"/>
      <c r="U23" s="143"/>
      <c r="V23" s="143"/>
      <c r="W23" s="143"/>
      <c r="X23" s="143"/>
      <c r="Y23" s="143"/>
      <c r="Z23" s="143"/>
      <c r="AA23" s="143"/>
    </row>
    <row r="24" spans="1:27" s="144" customFormat="1" ht="13.5" customHeight="1">
      <c r="A24" s="919" t="s">
        <v>501</v>
      </c>
      <c r="B24" s="939"/>
      <c r="C24" s="939"/>
      <c r="D24" s="939"/>
      <c r="E24" s="939"/>
      <c r="F24" s="939"/>
      <c r="G24" s="920"/>
      <c r="H24" s="482">
        <v>4</v>
      </c>
      <c r="I24" s="482">
        <v>6</v>
      </c>
      <c r="J24" s="482">
        <v>8</v>
      </c>
      <c r="K24" s="482">
        <v>12</v>
      </c>
      <c r="L24" s="931"/>
      <c r="M24" s="362"/>
      <c r="N24" s="362"/>
      <c r="O24" s="362"/>
      <c r="P24" s="362"/>
      <c r="Q24" s="362"/>
      <c r="R24" s="126"/>
      <c r="S24" s="143"/>
      <c r="T24" s="143"/>
      <c r="U24" s="143"/>
      <c r="V24" s="143"/>
      <c r="W24" s="143"/>
      <c r="X24" s="143"/>
      <c r="Y24" s="143"/>
      <c r="Z24" s="143"/>
      <c r="AA24" s="143"/>
    </row>
    <row r="25" spans="1:27" s="144" customFormat="1" ht="15" customHeight="1">
      <c r="A25" s="919" t="s">
        <v>500</v>
      </c>
      <c r="B25" s="939"/>
      <c r="C25" s="939"/>
      <c r="D25" s="939"/>
      <c r="E25" s="939"/>
      <c r="F25" s="939"/>
      <c r="G25" s="920"/>
      <c r="H25" s="482">
        <v>1</v>
      </c>
      <c r="I25" s="482">
        <v>1</v>
      </c>
      <c r="J25" s="482">
        <v>2</v>
      </c>
      <c r="K25" s="482">
        <v>3</v>
      </c>
      <c r="L25" s="931"/>
      <c r="M25" s="362"/>
      <c r="N25" s="362"/>
      <c r="O25" s="362"/>
      <c r="P25" s="362"/>
      <c r="Q25" s="362"/>
      <c r="R25" s="126"/>
      <c r="S25" s="143"/>
      <c r="T25" s="143"/>
      <c r="U25" s="143"/>
      <c r="V25" s="143"/>
      <c r="W25" s="143"/>
      <c r="X25" s="143"/>
      <c r="Y25" s="143"/>
      <c r="Z25" s="143"/>
      <c r="AA25" s="143"/>
    </row>
    <row r="26" spans="1:27" s="144" customFormat="1" ht="15" customHeight="1">
      <c r="A26" s="919" t="s">
        <v>499</v>
      </c>
      <c r="B26" s="939"/>
      <c r="C26" s="939"/>
      <c r="D26" s="939"/>
      <c r="E26" s="939"/>
      <c r="F26" s="939"/>
      <c r="G26" s="920"/>
      <c r="H26" s="482">
        <v>1</v>
      </c>
      <c r="I26" s="482">
        <v>1</v>
      </c>
      <c r="J26" s="482">
        <v>2</v>
      </c>
      <c r="K26" s="482">
        <v>3</v>
      </c>
      <c r="L26" s="931"/>
      <c r="M26" s="362"/>
      <c r="N26" s="362"/>
      <c r="O26" s="362"/>
      <c r="P26" s="362"/>
      <c r="Q26" s="362"/>
      <c r="R26" s="126"/>
      <c r="S26" s="143"/>
      <c r="T26" s="143"/>
      <c r="U26" s="143"/>
      <c r="V26" s="143"/>
      <c r="W26" s="143"/>
      <c r="X26" s="143"/>
      <c r="Y26" s="143"/>
      <c r="Z26" s="143"/>
      <c r="AA26" s="143"/>
    </row>
    <row r="27" spans="1:27" s="144" customFormat="1" ht="36" customHeight="1">
      <c r="A27" s="888" t="s">
        <v>440</v>
      </c>
      <c r="B27" s="888"/>
      <c r="C27" s="888"/>
      <c r="D27" s="888"/>
      <c r="E27" s="888"/>
      <c r="F27" s="888"/>
      <c r="G27" s="888"/>
      <c r="H27" s="888"/>
      <c r="I27" s="888"/>
      <c r="J27" s="888"/>
      <c r="K27" s="888"/>
      <c r="L27" s="931"/>
      <c r="M27" s="362"/>
      <c r="N27" s="362"/>
      <c r="O27" s="362"/>
      <c r="P27" s="362"/>
      <c r="Q27" s="362"/>
      <c r="R27" s="126"/>
      <c r="S27" s="143"/>
      <c r="T27" s="143"/>
      <c r="U27" s="143"/>
      <c r="V27" s="143"/>
      <c r="W27" s="143"/>
      <c r="X27" s="143"/>
      <c r="Y27" s="143"/>
      <c r="Z27" s="143"/>
      <c r="AA27" s="143"/>
    </row>
    <row r="28" spans="1:27" s="145" customFormat="1" ht="15.75">
      <c r="A28" s="347" t="s">
        <v>487</v>
      </c>
      <c r="B28" s="67"/>
      <c r="C28" s="67"/>
      <c r="D28" s="67"/>
      <c r="E28" s="67"/>
      <c r="F28" s="67"/>
      <c r="G28" s="67"/>
      <c r="H28" s="67"/>
      <c r="I28" s="67"/>
      <c r="J28" s="67"/>
      <c r="K28" s="67"/>
      <c r="L28" s="931"/>
      <c r="M28" s="362"/>
      <c r="N28" s="362"/>
      <c r="O28" s="362"/>
      <c r="P28" s="362"/>
      <c r="Q28" s="362"/>
      <c r="R28" s="126"/>
      <c r="S28" s="480"/>
      <c r="T28" s="480"/>
      <c r="U28" s="480"/>
      <c r="V28" s="480"/>
      <c r="W28" s="480"/>
      <c r="X28" s="480"/>
      <c r="Y28" s="480"/>
      <c r="Z28" s="480"/>
      <c r="AA28" s="480"/>
    </row>
    <row r="29" spans="1:27" s="128" customFormat="1" ht="27" customHeight="1">
      <c r="A29" s="944" t="s">
        <v>353</v>
      </c>
      <c r="B29" s="945"/>
      <c r="C29" s="945"/>
      <c r="D29" s="945"/>
      <c r="E29" s="945"/>
      <c r="F29" s="945"/>
      <c r="G29" s="946"/>
      <c r="H29" s="936" t="s">
        <v>361</v>
      </c>
      <c r="I29" s="937"/>
      <c r="J29" s="937"/>
      <c r="K29" s="938"/>
      <c r="L29" s="931"/>
      <c r="M29" s="362"/>
      <c r="N29" s="362"/>
      <c r="O29" s="362"/>
      <c r="P29" s="362"/>
      <c r="Q29" s="362"/>
      <c r="R29" s="126"/>
      <c r="S29" s="142"/>
      <c r="T29" s="142"/>
      <c r="U29" s="142"/>
      <c r="V29" s="142"/>
      <c r="W29" s="142"/>
      <c r="X29" s="142"/>
      <c r="Y29" s="142"/>
      <c r="Z29" s="142"/>
      <c r="AA29" s="142"/>
    </row>
    <row r="30" spans="1:49" s="163" customFormat="1" ht="15" customHeight="1">
      <c r="A30" s="919" t="s">
        <v>312</v>
      </c>
      <c r="B30" s="939"/>
      <c r="C30" s="939"/>
      <c r="D30" s="939"/>
      <c r="E30" s="939"/>
      <c r="F30" s="939"/>
      <c r="G30" s="920"/>
      <c r="H30" s="482" t="s">
        <v>489</v>
      </c>
      <c r="I30" s="482" t="s">
        <v>496</v>
      </c>
      <c r="J30" s="482" t="s">
        <v>492</v>
      </c>
      <c r="K30" s="482" t="s">
        <v>494</v>
      </c>
      <c r="L30" s="931"/>
      <c r="M30" s="362"/>
      <c r="N30" s="362"/>
      <c r="O30" s="362"/>
      <c r="P30" s="362"/>
      <c r="Q30" s="3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row>
    <row r="31" spans="1:27" s="128" customFormat="1" ht="16.5" customHeight="1">
      <c r="A31" s="919" t="s">
        <v>506</v>
      </c>
      <c r="B31" s="939"/>
      <c r="C31" s="939"/>
      <c r="D31" s="939"/>
      <c r="E31" s="939"/>
      <c r="F31" s="939"/>
      <c r="G31" s="920"/>
      <c r="H31" s="401"/>
      <c r="I31" s="401"/>
      <c r="J31" s="401"/>
      <c r="K31" s="401"/>
      <c r="L31" s="931"/>
      <c r="M31" s="362"/>
      <c r="N31" s="362"/>
      <c r="O31" s="362"/>
      <c r="P31" s="362"/>
      <c r="Q31" s="362"/>
      <c r="R31" s="126"/>
      <c r="S31" s="142"/>
      <c r="T31" s="142"/>
      <c r="U31" s="142"/>
      <c r="V31" s="142"/>
      <c r="W31" s="142"/>
      <c r="X31" s="142"/>
      <c r="Y31" s="142"/>
      <c r="Z31" s="142"/>
      <c r="AA31" s="142"/>
    </row>
    <row r="32" spans="1:27" s="144" customFormat="1" ht="25.5" customHeight="1">
      <c r="A32" s="919" t="s">
        <v>490</v>
      </c>
      <c r="B32" s="939"/>
      <c r="C32" s="939"/>
      <c r="D32" s="939"/>
      <c r="E32" s="939"/>
      <c r="F32" s="939"/>
      <c r="G32" s="920"/>
      <c r="H32" s="485" t="s">
        <v>491</v>
      </c>
      <c r="I32" s="485" t="s">
        <v>507</v>
      </c>
      <c r="J32" s="485" t="s">
        <v>508</v>
      </c>
      <c r="K32" s="485" t="s">
        <v>509</v>
      </c>
      <c r="L32" s="931"/>
      <c r="M32" s="362"/>
      <c r="N32" s="362"/>
      <c r="O32" s="362"/>
      <c r="P32" s="362"/>
      <c r="Q32" s="362"/>
      <c r="R32" s="126"/>
      <c r="S32" s="143"/>
      <c r="T32" s="143"/>
      <c r="U32" s="143"/>
      <c r="V32" s="143"/>
      <c r="W32" s="143"/>
      <c r="X32" s="143"/>
      <c r="Y32" s="143"/>
      <c r="Z32" s="143"/>
      <c r="AA32" s="143"/>
    </row>
    <row r="33" spans="1:27" s="144" customFormat="1" ht="27" customHeight="1">
      <c r="A33" s="919" t="s">
        <v>497</v>
      </c>
      <c r="B33" s="939"/>
      <c r="C33" s="939"/>
      <c r="D33" s="939"/>
      <c r="E33" s="939"/>
      <c r="F33" s="939"/>
      <c r="G33" s="920"/>
      <c r="H33" s="486" t="s">
        <v>498</v>
      </c>
      <c r="I33" s="486" t="s">
        <v>498</v>
      </c>
      <c r="J33" s="486" t="s">
        <v>498</v>
      </c>
      <c r="K33" s="486" t="s">
        <v>498</v>
      </c>
      <c r="L33" s="931"/>
      <c r="M33" s="362"/>
      <c r="N33" s="362"/>
      <c r="O33" s="362"/>
      <c r="P33" s="362"/>
      <c r="Q33" s="362"/>
      <c r="R33" s="126"/>
      <c r="S33" s="143"/>
      <c r="T33" s="143"/>
      <c r="U33" s="143"/>
      <c r="V33" s="143"/>
      <c r="W33" s="143"/>
      <c r="X33" s="143"/>
      <c r="Y33" s="143"/>
      <c r="Z33" s="143"/>
      <c r="AA33" s="143"/>
    </row>
    <row r="34" spans="1:27" s="144" customFormat="1" ht="15.75" customHeight="1">
      <c r="A34" s="919" t="s">
        <v>510</v>
      </c>
      <c r="B34" s="939"/>
      <c r="C34" s="939"/>
      <c r="D34" s="939"/>
      <c r="E34" s="939"/>
      <c r="F34" s="939"/>
      <c r="G34" s="920"/>
      <c r="H34" s="482">
        <v>1</v>
      </c>
      <c r="I34" s="482">
        <v>1</v>
      </c>
      <c r="J34" s="482">
        <v>1</v>
      </c>
      <c r="K34" s="482">
        <v>1</v>
      </c>
      <c r="L34" s="931"/>
      <c r="M34" s="362"/>
      <c r="N34" s="362"/>
      <c r="O34" s="362"/>
      <c r="P34" s="362"/>
      <c r="Q34" s="362"/>
      <c r="R34" s="126"/>
      <c r="S34" s="143"/>
      <c r="T34" s="143"/>
      <c r="U34" s="143"/>
      <c r="V34" s="143"/>
      <c r="W34" s="143"/>
      <c r="X34" s="143"/>
      <c r="Y34" s="143"/>
      <c r="Z34" s="143"/>
      <c r="AA34" s="143"/>
    </row>
    <row r="35" spans="1:27" s="144" customFormat="1" ht="18.75" customHeight="1">
      <c r="A35" s="919" t="s">
        <v>511</v>
      </c>
      <c r="B35" s="939"/>
      <c r="C35" s="939"/>
      <c r="D35" s="939"/>
      <c r="E35" s="939"/>
      <c r="F35" s="939"/>
      <c r="G35" s="920"/>
      <c r="H35" s="482">
        <v>1</v>
      </c>
      <c r="I35" s="482">
        <v>2</v>
      </c>
      <c r="J35" s="482">
        <v>3</v>
      </c>
      <c r="K35" s="482">
        <v>4</v>
      </c>
      <c r="L35" s="931"/>
      <c r="M35" s="362"/>
      <c r="N35" s="362"/>
      <c r="O35" s="362"/>
      <c r="P35" s="362"/>
      <c r="Q35" s="362"/>
      <c r="R35" s="126"/>
      <c r="S35" s="143"/>
      <c r="T35" s="143"/>
      <c r="U35" s="143"/>
      <c r="V35" s="143"/>
      <c r="W35" s="143"/>
      <c r="X35" s="143"/>
      <c r="Y35" s="143"/>
      <c r="Z35" s="143"/>
      <c r="AA35" s="143"/>
    </row>
    <row r="36" spans="1:27" s="144" customFormat="1" ht="18.75" customHeight="1">
      <c r="A36" s="919" t="s">
        <v>512</v>
      </c>
      <c r="B36" s="939"/>
      <c r="C36" s="939"/>
      <c r="D36" s="939"/>
      <c r="E36" s="939"/>
      <c r="F36" s="939"/>
      <c r="G36" s="920"/>
      <c r="H36" s="482" t="s">
        <v>491</v>
      </c>
      <c r="I36" s="482">
        <v>1</v>
      </c>
      <c r="J36" s="482">
        <v>1</v>
      </c>
      <c r="K36" s="482">
        <v>1</v>
      </c>
      <c r="L36" s="931"/>
      <c r="M36" s="362"/>
      <c r="N36" s="362"/>
      <c r="O36" s="362"/>
      <c r="P36" s="362"/>
      <c r="Q36" s="362"/>
      <c r="R36" s="126"/>
      <c r="S36" s="143"/>
      <c r="T36" s="143"/>
      <c r="U36" s="143"/>
      <c r="V36" s="143"/>
      <c r="W36" s="143"/>
      <c r="X36" s="143"/>
      <c r="Y36" s="143"/>
      <c r="Z36" s="143"/>
      <c r="AA36" s="143"/>
    </row>
    <row r="37" spans="1:27" s="144" customFormat="1" ht="15.75" customHeight="1">
      <c r="A37" s="919" t="s">
        <v>503</v>
      </c>
      <c r="B37" s="939"/>
      <c r="C37" s="939"/>
      <c r="D37" s="939"/>
      <c r="E37" s="939"/>
      <c r="F37" s="939"/>
      <c r="G37" s="920"/>
      <c r="H37" s="482">
        <v>2</v>
      </c>
      <c r="I37" s="482">
        <v>4</v>
      </c>
      <c r="J37" s="482">
        <v>6</v>
      </c>
      <c r="K37" s="482">
        <v>8</v>
      </c>
      <c r="L37" s="931"/>
      <c r="M37" s="362"/>
      <c r="N37" s="362"/>
      <c r="O37" s="362"/>
      <c r="P37" s="362"/>
      <c r="Q37" s="362"/>
      <c r="R37" s="126"/>
      <c r="S37" s="143"/>
      <c r="T37" s="143"/>
      <c r="U37" s="143"/>
      <c r="V37" s="143"/>
      <c r="W37" s="143"/>
      <c r="X37" s="143"/>
      <c r="Y37" s="143"/>
      <c r="Z37" s="143"/>
      <c r="AA37" s="143"/>
    </row>
    <row r="38" spans="1:27" s="144" customFormat="1" ht="15.75" customHeight="1">
      <c r="A38" s="919" t="s">
        <v>513</v>
      </c>
      <c r="B38" s="939"/>
      <c r="C38" s="939"/>
      <c r="D38" s="939"/>
      <c r="E38" s="939"/>
      <c r="F38" s="939"/>
      <c r="G38" s="920"/>
      <c r="H38" s="482">
        <v>2</v>
      </c>
      <c r="I38" s="482">
        <v>4</v>
      </c>
      <c r="J38" s="482">
        <v>6</v>
      </c>
      <c r="K38" s="482">
        <v>8</v>
      </c>
      <c r="L38" s="931"/>
      <c r="M38" s="362"/>
      <c r="N38" s="362"/>
      <c r="O38" s="362"/>
      <c r="P38" s="362"/>
      <c r="Q38" s="362"/>
      <c r="R38" s="126"/>
      <c r="S38" s="143"/>
      <c r="T38" s="143"/>
      <c r="U38" s="143"/>
      <c r="V38" s="143"/>
      <c r="W38" s="143"/>
      <c r="X38" s="143"/>
      <c r="Y38" s="143"/>
      <c r="Z38" s="143"/>
      <c r="AA38" s="143"/>
    </row>
    <row r="39" spans="1:27" s="144" customFormat="1" ht="15" customHeight="1">
      <c r="A39" s="919" t="s">
        <v>504</v>
      </c>
      <c r="B39" s="939"/>
      <c r="C39" s="939"/>
      <c r="D39" s="939"/>
      <c r="E39" s="939"/>
      <c r="F39" s="939"/>
      <c r="G39" s="920"/>
      <c r="H39" s="482">
        <v>1</v>
      </c>
      <c r="I39" s="482">
        <v>2</v>
      </c>
      <c r="J39" s="482">
        <v>3</v>
      </c>
      <c r="K39" s="482">
        <v>4</v>
      </c>
      <c r="L39" s="931"/>
      <c r="M39" s="362"/>
      <c r="N39" s="362"/>
      <c r="O39" s="362"/>
      <c r="P39" s="362"/>
      <c r="Q39" s="362"/>
      <c r="R39" s="126"/>
      <c r="S39" s="143"/>
      <c r="T39" s="143"/>
      <c r="U39" s="143"/>
      <c r="V39" s="143"/>
      <c r="W39" s="143"/>
      <c r="X39" s="143"/>
      <c r="Y39" s="143"/>
      <c r="Z39" s="143"/>
      <c r="AA39" s="143"/>
    </row>
    <row r="40" spans="1:27" s="144" customFormat="1" ht="15" customHeight="1">
      <c r="A40" s="919" t="s">
        <v>502</v>
      </c>
      <c r="B40" s="939"/>
      <c r="C40" s="939"/>
      <c r="D40" s="939"/>
      <c r="E40" s="939"/>
      <c r="F40" s="939"/>
      <c r="G40" s="920"/>
      <c r="H40" s="482">
        <v>1</v>
      </c>
      <c r="I40" s="482">
        <v>1</v>
      </c>
      <c r="J40" s="482">
        <v>1</v>
      </c>
      <c r="K40" s="482">
        <v>2</v>
      </c>
      <c r="L40" s="931"/>
      <c r="M40" s="362"/>
      <c r="N40" s="362"/>
      <c r="O40" s="362"/>
      <c r="P40" s="362"/>
      <c r="Q40" s="362"/>
      <c r="R40" s="126"/>
      <c r="S40" s="143"/>
      <c r="T40" s="143"/>
      <c r="U40" s="143"/>
      <c r="V40" s="143"/>
      <c r="W40" s="143"/>
      <c r="X40" s="143"/>
      <c r="Y40" s="143"/>
      <c r="Z40" s="143"/>
      <c r="AA40" s="143"/>
    </row>
    <row r="41" spans="1:27" s="144" customFormat="1" ht="13.5" customHeight="1">
      <c r="A41" s="919" t="s">
        <v>501</v>
      </c>
      <c r="B41" s="939"/>
      <c r="C41" s="939"/>
      <c r="D41" s="939"/>
      <c r="E41" s="939"/>
      <c r="F41" s="939"/>
      <c r="G41" s="920"/>
      <c r="H41" s="482">
        <v>4</v>
      </c>
      <c r="I41" s="482">
        <v>6</v>
      </c>
      <c r="J41" s="482">
        <v>8</v>
      </c>
      <c r="K41" s="482">
        <v>12</v>
      </c>
      <c r="L41" s="931"/>
      <c r="M41" s="362"/>
      <c r="N41" s="362"/>
      <c r="O41" s="362"/>
      <c r="P41" s="362"/>
      <c r="Q41" s="362"/>
      <c r="R41" s="126"/>
      <c r="S41" s="143"/>
      <c r="T41" s="143"/>
      <c r="U41" s="143"/>
      <c r="V41" s="143"/>
      <c r="W41" s="143"/>
      <c r="X41" s="143"/>
      <c r="Y41" s="143"/>
      <c r="Z41" s="143"/>
      <c r="AA41" s="143"/>
    </row>
    <row r="42" spans="1:27" s="144" customFormat="1" ht="15" customHeight="1">
      <c r="A42" s="919" t="s">
        <v>500</v>
      </c>
      <c r="B42" s="939"/>
      <c r="C42" s="939"/>
      <c r="D42" s="939"/>
      <c r="E42" s="939"/>
      <c r="F42" s="939"/>
      <c r="G42" s="920"/>
      <c r="H42" s="482">
        <v>1</v>
      </c>
      <c r="I42" s="482">
        <v>1</v>
      </c>
      <c r="J42" s="482">
        <v>2</v>
      </c>
      <c r="K42" s="482">
        <v>3</v>
      </c>
      <c r="L42" s="931"/>
      <c r="M42" s="362"/>
      <c r="N42" s="362"/>
      <c r="O42" s="362"/>
      <c r="P42" s="362"/>
      <c r="Q42" s="362"/>
      <c r="R42" s="126"/>
      <c r="S42" s="143"/>
      <c r="T42" s="143"/>
      <c r="U42" s="143"/>
      <c r="V42" s="143"/>
      <c r="W42" s="143"/>
      <c r="X42" s="143"/>
      <c r="Y42" s="143"/>
      <c r="Z42" s="143"/>
      <c r="AA42" s="143"/>
    </row>
    <row r="43" spans="1:27" s="144" customFormat="1" ht="15" customHeight="1">
      <c r="A43" s="919" t="s">
        <v>499</v>
      </c>
      <c r="B43" s="939"/>
      <c r="C43" s="939"/>
      <c r="D43" s="939"/>
      <c r="E43" s="939"/>
      <c r="F43" s="939"/>
      <c r="G43" s="920"/>
      <c r="H43" s="482">
        <v>1</v>
      </c>
      <c r="I43" s="482">
        <v>1</v>
      </c>
      <c r="J43" s="482">
        <v>2</v>
      </c>
      <c r="K43" s="482">
        <v>3</v>
      </c>
      <c r="L43" s="931"/>
      <c r="M43" s="362"/>
      <c r="N43" s="362"/>
      <c r="O43" s="362"/>
      <c r="P43" s="362"/>
      <c r="Q43" s="362"/>
      <c r="R43" s="126"/>
      <c r="S43" s="143"/>
      <c r="T43" s="143"/>
      <c r="U43" s="143"/>
      <c r="V43" s="143"/>
      <c r="W43" s="143"/>
      <c r="X43" s="143"/>
      <c r="Y43" s="143"/>
      <c r="Z43" s="143"/>
      <c r="AA43" s="143"/>
    </row>
    <row r="44" spans="1:27" s="128" customFormat="1" ht="6" customHeight="1">
      <c r="A44" s="129"/>
      <c r="B44" s="129"/>
      <c r="C44" s="129"/>
      <c r="D44" s="129"/>
      <c r="E44" s="129"/>
      <c r="F44" s="152"/>
      <c r="G44" s="152"/>
      <c r="H44" s="152"/>
      <c r="I44" s="152"/>
      <c r="J44" s="152"/>
      <c r="K44" s="153"/>
      <c r="L44" s="931"/>
      <c r="M44" s="147"/>
      <c r="N44" s="147"/>
      <c r="O44" s="147"/>
      <c r="P44" s="147"/>
      <c r="Q44" s="148"/>
      <c r="R44" s="148"/>
      <c r="S44" s="142"/>
      <c r="T44" s="142"/>
      <c r="U44" s="142"/>
      <c r="V44" s="142"/>
      <c r="W44" s="142"/>
      <c r="X44" s="142"/>
      <c r="Y44" s="142"/>
      <c r="Z44" s="142"/>
      <c r="AA44" s="142"/>
    </row>
    <row r="45" spans="1:27" s="144" customFormat="1" ht="24.75" customHeight="1">
      <c r="A45" s="950" t="s">
        <v>380</v>
      </c>
      <c r="B45" s="950"/>
      <c r="C45" s="950"/>
      <c r="D45" s="950"/>
      <c r="E45" s="950"/>
      <c r="F45" s="950"/>
      <c r="G45" s="950"/>
      <c r="H45" s="950"/>
      <c r="I45" s="950"/>
      <c r="J45" s="950"/>
      <c r="K45" s="950"/>
      <c r="L45" s="931"/>
      <c r="M45" s="362"/>
      <c r="N45" s="362"/>
      <c r="O45" s="362"/>
      <c r="P45" s="362"/>
      <c r="Q45" s="362"/>
      <c r="R45" s="126"/>
      <c r="S45" s="143"/>
      <c r="T45" s="143"/>
      <c r="U45" s="143"/>
      <c r="V45" s="143"/>
      <c r="W45" s="143"/>
      <c r="X45" s="143"/>
      <c r="Y45" s="143"/>
      <c r="Z45" s="143"/>
      <c r="AA45" s="143"/>
    </row>
    <row r="46" spans="1:27" s="144" customFormat="1" ht="21.75" customHeight="1">
      <c r="A46" s="363" t="s">
        <v>367</v>
      </c>
      <c r="B46" s="129"/>
      <c r="C46" s="129"/>
      <c r="D46" s="129"/>
      <c r="E46" s="129"/>
      <c r="F46" s="129"/>
      <c r="G46" s="129"/>
      <c r="H46" s="129"/>
      <c r="I46" s="129"/>
      <c r="J46" s="129"/>
      <c r="K46" s="129"/>
      <c r="L46" s="931"/>
      <c r="M46" s="362"/>
      <c r="N46" s="362"/>
      <c r="O46" s="362"/>
      <c r="P46" s="362"/>
      <c r="Q46" s="362"/>
      <c r="R46" s="126"/>
      <c r="S46" s="143"/>
      <c r="T46" s="143"/>
      <c r="U46" s="143"/>
      <c r="V46" s="143"/>
      <c r="W46" s="143"/>
      <c r="X46" s="143"/>
      <c r="Y46" s="143"/>
      <c r="Z46" s="143"/>
      <c r="AA46" s="143"/>
    </row>
    <row r="47" spans="1:27" s="128" customFormat="1" ht="30.75" customHeight="1">
      <c r="A47" s="940" t="s">
        <v>280</v>
      </c>
      <c r="B47" s="940"/>
      <c r="C47" s="940"/>
      <c r="D47" s="940"/>
      <c r="E47" s="940"/>
      <c r="F47" s="940"/>
      <c r="G47" s="941" t="s">
        <v>123</v>
      </c>
      <c r="H47" s="941"/>
      <c r="I47" s="951" t="s">
        <v>78</v>
      </c>
      <c r="J47" s="951"/>
      <c r="K47" s="483" t="s">
        <v>79</v>
      </c>
      <c r="L47" s="931"/>
      <c r="M47" s="362"/>
      <c r="N47" s="362"/>
      <c r="O47" s="362"/>
      <c r="P47" s="362"/>
      <c r="Q47" s="362"/>
      <c r="R47" s="126"/>
      <c r="S47" s="142"/>
      <c r="T47" s="142"/>
      <c r="U47" s="142"/>
      <c r="V47" s="142"/>
      <c r="W47" s="142"/>
      <c r="X47" s="142"/>
      <c r="Y47" s="142"/>
      <c r="Z47" s="142"/>
      <c r="AA47" s="142"/>
    </row>
    <row r="48" spans="1:27" s="128" customFormat="1" ht="19.5" customHeight="1">
      <c r="A48" s="898" t="s">
        <v>485</v>
      </c>
      <c r="B48" s="898"/>
      <c r="C48" s="898"/>
      <c r="D48" s="898"/>
      <c r="E48" s="898"/>
      <c r="F48" s="898"/>
      <c r="G48" s="902">
        <v>10000</v>
      </c>
      <c r="H48" s="947"/>
      <c r="I48" s="948">
        <v>0</v>
      </c>
      <c r="J48" s="949"/>
      <c r="K48" s="487">
        <f>G48*I48</f>
        <v>0</v>
      </c>
      <c r="L48" s="931"/>
      <c r="M48" s="362"/>
      <c r="N48" s="362"/>
      <c r="O48" s="362"/>
      <c r="P48" s="362"/>
      <c r="Q48" s="362"/>
      <c r="R48" s="126"/>
      <c r="S48" s="142"/>
      <c r="T48" s="142"/>
      <c r="U48" s="142"/>
      <c r="V48" s="142"/>
      <c r="W48" s="142"/>
      <c r="X48" s="142"/>
      <c r="Y48" s="142"/>
      <c r="Z48" s="142"/>
      <c r="AA48" s="142"/>
    </row>
    <row r="49" spans="1:27" s="128" customFormat="1" ht="18" customHeight="1">
      <c r="A49" s="898" t="s">
        <v>484</v>
      </c>
      <c r="B49" s="898"/>
      <c r="C49" s="898"/>
      <c r="D49" s="898"/>
      <c r="E49" s="898"/>
      <c r="F49" s="898"/>
      <c r="G49" s="902">
        <v>14000</v>
      </c>
      <c r="H49" s="947"/>
      <c r="I49" s="948">
        <v>0</v>
      </c>
      <c r="J49" s="949"/>
      <c r="K49" s="487">
        <f>G49*I49</f>
        <v>0</v>
      </c>
      <c r="L49" s="931"/>
      <c r="M49" s="362"/>
      <c r="N49" s="362"/>
      <c r="O49" s="362"/>
      <c r="P49" s="362"/>
      <c r="Q49" s="362"/>
      <c r="R49" s="126"/>
      <c r="S49" s="142"/>
      <c r="T49" s="142"/>
      <c r="U49" s="142"/>
      <c r="V49" s="142"/>
      <c r="W49" s="142"/>
      <c r="X49" s="142"/>
      <c r="Y49" s="142"/>
      <c r="Z49" s="142"/>
      <c r="AA49" s="142"/>
    </row>
    <row r="50" spans="1:27" s="129" customFormat="1" ht="25.5" customHeight="1">
      <c r="A50" s="913" t="s">
        <v>505</v>
      </c>
      <c r="B50" s="913"/>
      <c r="C50" s="913"/>
      <c r="D50" s="913"/>
      <c r="E50" s="913"/>
      <c r="F50" s="913"/>
      <c r="G50" s="913"/>
      <c r="H50" s="913"/>
      <c r="I50" s="913"/>
      <c r="J50" s="913"/>
      <c r="K50" s="913"/>
      <c r="L50" s="931"/>
      <c r="M50" s="146"/>
      <c r="N50" s="146"/>
      <c r="O50" s="146"/>
      <c r="P50" s="146"/>
      <c r="Q50" s="146"/>
      <c r="R50" s="126"/>
      <c r="S50" s="142"/>
      <c r="T50" s="142"/>
      <c r="U50" s="142"/>
      <c r="V50" s="142"/>
      <c r="W50" s="142"/>
      <c r="X50" s="142"/>
      <c r="Y50" s="142"/>
      <c r="Z50" s="142"/>
      <c r="AA50" s="142"/>
    </row>
    <row r="51" spans="1:27" s="129" customFormat="1" ht="30.75" customHeight="1">
      <c r="A51" s="914"/>
      <c r="B51" s="914"/>
      <c r="C51" s="914"/>
      <c r="D51" s="914"/>
      <c r="E51" s="914"/>
      <c r="F51" s="914"/>
      <c r="G51" s="914"/>
      <c r="H51" s="914"/>
      <c r="I51" s="914"/>
      <c r="J51" s="914"/>
      <c r="K51" s="914"/>
      <c r="L51" s="931"/>
      <c r="M51" s="146"/>
      <c r="N51" s="146"/>
      <c r="O51" s="146"/>
      <c r="P51" s="149"/>
      <c r="Q51" s="148"/>
      <c r="R51" s="126"/>
      <c r="S51" s="142"/>
      <c r="T51" s="142"/>
      <c r="U51" s="142"/>
      <c r="V51" s="142"/>
      <c r="W51" s="142"/>
      <c r="X51" s="142"/>
      <c r="Y51" s="142"/>
      <c r="Z51" s="142"/>
      <c r="AA51" s="142"/>
    </row>
    <row r="52" spans="1:27" s="128" customFormat="1" ht="10.5" customHeight="1">
      <c r="A52" s="129"/>
      <c r="B52" s="129"/>
      <c r="C52" s="129"/>
      <c r="D52" s="129"/>
      <c r="E52" s="129"/>
      <c r="F52" s="152"/>
      <c r="G52" s="152"/>
      <c r="H52" s="152"/>
      <c r="I52" s="152"/>
      <c r="J52" s="152"/>
      <c r="K52" s="153"/>
      <c r="L52" s="931"/>
      <c r="M52" s="147"/>
      <c r="N52" s="147"/>
      <c r="O52" s="147"/>
      <c r="P52" s="147"/>
      <c r="Q52" s="148"/>
      <c r="R52" s="148"/>
      <c r="S52" s="142"/>
      <c r="T52" s="142"/>
      <c r="U52" s="142"/>
      <c r="V52" s="142"/>
      <c r="W52" s="142"/>
      <c r="X52" s="142"/>
      <c r="Y52" s="142"/>
      <c r="Z52" s="142"/>
      <c r="AA52" s="142"/>
    </row>
    <row r="53" spans="1:27" s="129" customFormat="1" ht="18" customHeight="1">
      <c r="A53" s="885" t="s">
        <v>189</v>
      </c>
      <c r="B53" s="885"/>
      <c r="C53" s="885"/>
      <c r="D53" s="885"/>
      <c r="E53" s="885"/>
      <c r="F53" s="885"/>
      <c r="G53" s="885"/>
      <c r="H53" s="885"/>
      <c r="I53" s="885"/>
      <c r="J53" s="886"/>
      <c r="K53" s="222">
        <f>K48+K49</f>
        <v>0</v>
      </c>
      <c r="L53" s="931"/>
      <c r="M53" s="479"/>
      <c r="N53" s="479"/>
      <c r="O53" s="907"/>
      <c r="P53" s="907"/>
      <c r="Q53" s="907"/>
      <c r="R53" s="907"/>
      <c r="S53" s="479"/>
      <c r="T53" s="908"/>
      <c r="U53" s="908"/>
      <c r="V53" s="142"/>
      <c r="W53" s="142"/>
      <c r="X53" s="142"/>
      <c r="Y53" s="142"/>
      <c r="Z53" s="142"/>
      <c r="AA53" s="142"/>
    </row>
    <row r="54" spans="6:27" s="129" customFormat="1" ht="6.75" customHeight="1">
      <c r="F54" s="152"/>
      <c r="G54" s="152"/>
      <c r="H54" s="152"/>
      <c r="I54" s="152"/>
      <c r="J54" s="152"/>
      <c r="K54" s="153"/>
      <c r="L54" s="931"/>
      <c r="M54" s="154"/>
      <c r="N54" s="154"/>
      <c r="O54" s="155"/>
      <c r="P54" s="155"/>
      <c r="Q54" s="148"/>
      <c r="R54" s="47"/>
      <c r="S54" s="148"/>
      <c r="T54" s="148"/>
      <c r="U54" s="147"/>
      <c r="V54" s="142"/>
      <c r="W54" s="142"/>
      <c r="X54" s="142"/>
      <c r="Y54" s="142"/>
      <c r="Z54" s="142"/>
      <c r="AA54" s="142"/>
    </row>
    <row r="55" spans="1:27" s="129" customFormat="1" ht="18" customHeight="1">
      <c r="A55" s="885" t="s">
        <v>81</v>
      </c>
      <c r="B55" s="885"/>
      <c r="C55" s="885"/>
      <c r="D55" s="885"/>
      <c r="E55" s="885"/>
      <c r="F55" s="885"/>
      <c r="G55" s="885"/>
      <c r="H55" s="885"/>
      <c r="I55" s="885"/>
      <c r="J55" s="886"/>
      <c r="K55" s="222">
        <f>K53/1.18*0.18</f>
        <v>0</v>
      </c>
      <c r="L55" s="931"/>
      <c r="M55" s="479"/>
      <c r="N55" s="479"/>
      <c r="O55" s="907"/>
      <c r="P55" s="907"/>
      <c r="Q55" s="907"/>
      <c r="R55" s="907"/>
      <c r="S55" s="479"/>
      <c r="T55" s="908"/>
      <c r="U55" s="908"/>
      <c r="V55" s="142"/>
      <c r="W55" s="142"/>
      <c r="X55" s="142"/>
      <c r="Y55" s="142"/>
      <c r="Z55" s="142"/>
      <c r="AA55" s="142"/>
    </row>
    <row r="56" spans="6:27" s="129" customFormat="1" ht="13.5" customHeight="1">
      <c r="F56" s="152"/>
      <c r="G56" s="152"/>
      <c r="H56" s="152"/>
      <c r="I56" s="152"/>
      <c r="J56" s="152"/>
      <c r="K56" s="153"/>
      <c r="L56" s="931"/>
      <c r="M56" s="154"/>
      <c r="N56" s="154"/>
      <c r="O56" s="155"/>
      <c r="P56" s="155"/>
      <c r="Q56" s="148"/>
      <c r="R56" s="47"/>
      <c r="S56" s="148"/>
      <c r="T56" s="148"/>
      <c r="U56" s="147"/>
      <c r="V56" s="142"/>
      <c r="W56" s="142"/>
      <c r="X56" s="142"/>
      <c r="Y56" s="142"/>
      <c r="Z56" s="142"/>
      <c r="AA56" s="142"/>
    </row>
    <row r="57" spans="1:27" s="129" customFormat="1" ht="47.25" customHeight="1">
      <c r="A57" s="943" t="s">
        <v>381</v>
      </c>
      <c r="B57" s="943"/>
      <c r="C57" s="943"/>
      <c r="D57" s="943"/>
      <c r="E57" s="943"/>
      <c r="F57" s="943"/>
      <c r="G57" s="943"/>
      <c r="H57" s="943"/>
      <c r="I57" s="943"/>
      <c r="J57" s="943"/>
      <c r="K57" s="943"/>
      <c r="L57" s="931"/>
      <c r="M57" s="154"/>
      <c r="N57" s="154"/>
      <c r="O57" s="155"/>
      <c r="P57" s="155"/>
      <c r="Q57" s="148"/>
      <c r="R57" s="148"/>
      <c r="S57" s="148"/>
      <c r="T57" s="148"/>
      <c r="U57" s="147"/>
      <c r="V57" s="142"/>
      <c r="W57" s="142"/>
      <c r="X57" s="142"/>
      <c r="Y57" s="142"/>
      <c r="Z57" s="142"/>
      <c r="AA57" s="142"/>
    </row>
    <row r="58" spans="1:27" s="129" customFormat="1" ht="57.75" customHeight="1">
      <c r="A58" s="943" t="s">
        <v>520</v>
      </c>
      <c r="B58" s="943"/>
      <c r="C58" s="943"/>
      <c r="D58" s="943"/>
      <c r="E58" s="943"/>
      <c r="F58" s="943"/>
      <c r="G58" s="943"/>
      <c r="H58" s="943"/>
      <c r="I58" s="943"/>
      <c r="J58" s="943"/>
      <c r="K58" s="943"/>
      <c r="L58" s="931"/>
      <c r="M58" s="142"/>
      <c r="N58" s="142"/>
      <c r="O58" s="142"/>
      <c r="P58" s="142"/>
      <c r="Q58" s="142"/>
      <c r="R58" s="142"/>
      <c r="S58" s="142"/>
      <c r="T58" s="142"/>
      <c r="U58" s="142"/>
      <c r="V58" s="142"/>
      <c r="W58" s="142"/>
      <c r="X58" s="142"/>
      <c r="Y58" s="142"/>
      <c r="Z58" s="142"/>
      <c r="AA58" s="142"/>
    </row>
    <row r="59" spans="1:27" s="129" customFormat="1" ht="43.5" customHeight="1">
      <c r="A59" s="943" t="s">
        <v>383</v>
      </c>
      <c r="B59" s="943"/>
      <c r="C59" s="943"/>
      <c r="D59" s="943"/>
      <c r="E59" s="943"/>
      <c r="F59" s="943"/>
      <c r="G59" s="943"/>
      <c r="H59" s="943"/>
      <c r="I59" s="943"/>
      <c r="J59" s="943"/>
      <c r="K59" s="943"/>
      <c r="L59" s="931"/>
      <c r="M59" s="142"/>
      <c r="N59" s="142"/>
      <c r="O59" s="142"/>
      <c r="P59" s="142"/>
      <c r="Q59" s="142"/>
      <c r="R59" s="142"/>
      <c r="S59" s="142"/>
      <c r="T59" s="142"/>
      <c r="U59" s="142"/>
      <c r="V59" s="142"/>
      <c r="W59" s="142"/>
      <c r="X59" s="142"/>
      <c r="Y59" s="142"/>
      <c r="Z59" s="142"/>
      <c r="AA59" s="142"/>
    </row>
    <row r="60" spans="1:27" s="129" customFormat="1" ht="27.75" customHeight="1">
      <c r="A60" s="943" t="s">
        <v>519</v>
      </c>
      <c r="B60" s="943"/>
      <c r="C60" s="943"/>
      <c r="D60" s="943"/>
      <c r="E60" s="943"/>
      <c r="F60" s="943"/>
      <c r="G60" s="943"/>
      <c r="H60" s="943"/>
      <c r="I60" s="943"/>
      <c r="J60" s="943"/>
      <c r="K60" s="943"/>
      <c r="L60" s="396"/>
      <c r="M60" s="142"/>
      <c r="N60" s="142"/>
      <c r="O60" s="142"/>
      <c r="P60" s="142"/>
      <c r="Q60" s="142"/>
      <c r="R60" s="142"/>
      <c r="S60" s="142"/>
      <c r="T60" s="142"/>
      <c r="U60" s="142"/>
      <c r="V60" s="142"/>
      <c r="W60" s="142"/>
      <c r="X60" s="142"/>
      <c r="Y60" s="142"/>
      <c r="Z60" s="142"/>
      <c r="AA60" s="142"/>
    </row>
    <row r="61" spans="1:27" s="129" customFormat="1" ht="25.5" customHeight="1">
      <c r="A61" s="680" t="s">
        <v>307</v>
      </c>
      <c r="B61" s="680"/>
      <c r="C61" s="680"/>
      <c r="D61" s="680"/>
      <c r="E61" s="680"/>
      <c r="F61" s="680"/>
      <c r="G61" s="680"/>
      <c r="H61" s="680"/>
      <c r="I61" s="680"/>
      <c r="J61" s="680"/>
      <c r="K61" s="680"/>
      <c r="L61" s="185"/>
      <c r="M61" s="142"/>
      <c r="N61" s="142"/>
      <c r="O61" s="142"/>
      <c r="P61" s="142"/>
      <c r="Q61" s="142"/>
      <c r="R61" s="142"/>
      <c r="S61" s="142"/>
      <c r="T61" s="142"/>
      <c r="U61" s="142"/>
      <c r="V61" s="142"/>
      <c r="W61" s="142"/>
      <c r="X61" s="142"/>
      <c r="Y61" s="142"/>
      <c r="Z61" s="142"/>
      <c r="AA61" s="142"/>
    </row>
    <row r="62" spans="1:27" s="129" customFormat="1" ht="37.5" customHeight="1">
      <c r="A62" s="943" t="s">
        <v>384</v>
      </c>
      <c r="B62" s="943"/>
      <c r="C62" s="943"/>
      <c r="D62" s="943"/>
      <c r="E62" s="943"/>
      <c r="F62" s="943"/>
      <c r="G62" s="943"/>
      <c r="H62" s="943"/>
      <c r="I62" s="943"/>
      <c r="J62" s="943"/>
      <c r="K62" s="943"/>
      <c r="L62" s="185"/>
      <c r="M62" s="142"/>
      <c r="N62" s="142"/>
      <c r="O62" s="142"/>
      <c r="P62" s="142"/>
      <c r="Q62" s="142"/>
      <c r="R62" s="142"/>
      <c r="S62" s="142"/>
      <c r="T62" s="142"/>
      <c r="U62" s="142"/>
      <c r="V62" s="142"/>
      <c r="W62" s="142"/>
      <c r="X62" s="142"/>
      <c r="Y62" s="142"/>
      <c r="Z62" s="142"/>
      <c r="AA62" s="142"/>
    </row>
    <row r="63" spans="1:27" s="129" customFormat="1" ht="19.5" customHeight="1">
      <c r="A63" s="701" t="s">
        <v>382</v>
      </c>
      <c r="B63" s="701"/>
      <c r="C63" s="701"/>
      <c r="D63" s="701"/>
      <c r="E63" s="701"/>
      <c r="F63" s="701"/>
      <c r="G63" s="701"/>
      <c r="H63" s="701"/>
      <c r="I63" s="701"/>
      <c r="J63" s="701"/>
      <c r="K63" s="701"/>
      <c r="L63" s="185"/>
      <c r="M63" s="142"/>
      <c r="N63" s="142"/>
      <c r="O63" s="142"/>
      <c r="P63" s="142"/>
      <c r="Q63" s="142"/>
      <c r="R63" s="142"/>
      <c r="S63" s="142"/>
      <c r="T63" s="142"/>
      <c r="U63" s="142"/>
      <c r="V63" s="142"/>
      <c r="W63" s="142"/>
      <c r="X63" s="142"/>
      <c r="Y63" s="142"/>
      <c r="Z63" s="142"/>
      <c r="AA63" s="142"/>
    </row>
    <row r="64" spans="1:27" s="129" customFormat="1" ht="12">
      <c r="A64" s="212" t="s">
        <v>276</v>
      </c>
      <c r="B64" s="477"/>
      <c r="C64" s="477"/>
      <c r="D64" s="477"/>
      <c r="E64" s="477"/>
      <c r="F64" s="477"/>
      <c r="G64" s="212" t="s">
        <v>71</v>
      </c>
      <c r="H64" s="477"/>
      <c r="I64" s="477"/>
      <c r="J64" s="477"/>
      <c r="K64" s="477"/>
      <c r="L64" s="185"/>
      <c r="M64" s="142"/>
      <c r="N64" s="142"/>
      <c r="O64" s="142"/>
      <c r="P64" s="142"/>
      <c r="Q64" s="142"/>
      <c r="R64" s="142"/>
      <c r="S64" s="142"/>
      <c r="T64" s="142"/>
      <c r="U64" s="142"/>
      <c r="V64" s="142"/>
      <c r="W64" s="142"/>
      <c r="X64" s="142"/>
      <c r="Y64" s="142"/>
      <c r="Z64" s="142"/>
      <c r="AA64" s="142"/>
    </row>
    <row r="65" spans="1:27" s="129" customFormat="1" ht="27.75" customHeight="1">
      <c r="A65" s="671" t="s">
        <v>273</v>
      </c>
      <c r="B65" s="671"/>
      <c r="C65" s="671"/>
      <c r="D65" s="671"/>
      <c r="E65" s="671"/>
      <c r="F65" s="671"/>
      <c r="G65" s="653">
        <f>CONCATENATE(Реквизиты!B4)</f>
      </c>
      <c r="H65" s="653"/>
      <c r="I65" s="653"/>
      <c r="J65" s="653"/>
      <c r="K65" s="653"/>
      <c r="L65" s="185"/>
      <c r="M65" s="142"/>
      <c r="N65" s="142"/>
      <c r="O65" s="142"/>
      <c r="P65" s="142"/>
      <c r="Q65" s="142"/>
      <c r="R65" s="142"/>
      <c r="S65" s="142"/>
      <c r="T65" s="142"/>
      <c r="U65" s="142"/>
      <c r="V65" s="142"/>
      <c r="W65" s="142"/>
      <c r="X65" s="142"/>
      <c r="Y65" s="142"/>
      <c r="Z65" s="142"/>
      <c r="AA65" s="142"/>
    </row>
    <row r="66" spans="1:49" s="125" customFormat="1" ht="12.75" customHeight="1">
      <c r="A66" s="695" t="str">
        <f>CONCATENATE(Договор!A128)</f>
        <v>Коммерческий директор</v>
      </c>
      <c r="B66" s="695"/>
      <c r="C66" s="695"/>
      <c r="D66" s="695"/>
      <c r="E66" s="695"/>
      <c r="F66" s="695"/>
      <c r="G66" s="906">
        <f>CONCATENATE(Реквизиты!B16)</f>
      </c>
      <c r="H66" s="906"/>
      <c r="I66" s="906"/>
      <c r="J66" s="906"/>
      <c r="K66" s="906"/>
      <c r="L66" s="397"/>
      <c r="AB66" s="56"/>
      <c r="AC66" s="56"/>
      <c r="AD66" s="56"/>
      <c r="AE66" s="56"/>
      <c r="AF66" s="56"/>
      <c r="AG66" s="56"/>
      <c r="AH66" s="56"/>
      <c r="AI66" s="56"/>
      <c r="AJ66" s="56"/>
      <c r="AK66" s="56"/>
      <c r="AL66" s="56"/>
      <c r="AM66" s="56"/>
      <c r="AN66" s="56"/>
      <c r="AO66" s="56"/>
      <c r="AP66" s="56"/>
      <c r="AQ66" s="56"/>
      <c r="AR66" s="56"/>
      <c r="AS66" s="56"/>
      <c r="AT66" s="56"/>
      <c r="AU66" s="56"/>
      <c r="AV66" s="56"/>
      <c r="AW66" s="56"/>
    </row>
    <row r="67" spans="1:49" s="125" customFormat="1" ht="12" customHeight="1">
      <c r="A67" s="942" t="s">
        <v>115</v>
      </c>
      <c r="B67" s="696"/>
      <c r="C67" s="696"/>
      <c r="D67" s="696"/>
      <c r="E67" s="696"/>
      <c r="F67" s="696"/>
      <c r="G67" s="700">
        <f>CONCATENATE(Реквизиты!A18)</f>
      </c>
      <c r="H67" s="700"/>
      <c r="I67" s="700"/>
      <c r="J67" s="700"/>
      <c r="K67" s="700"/>
      <c r="L67" s="397"/>
      <c r="AB67" s="56"/>
      <c r="AC67" s="56"/>
      <c r="AD67" s="56"/>
      <c r="AE67" s="56"/>
      <c r="AF67" s="56"/>
      <c r="AG67" s="56"/>
      <c r="AH67" s="56"/>
      <c r="AI67" s="56"/>
      <c r="AJ67" s="56"/>
      <c r="AK67" s="56"/>
      <c r="AL67" s="56"/>
      <c r="AM67" s="56"/>
      <c r="AN67" s="56"/>
      <c r="AO67" s="56"/>
      <c r="AP67" s="56"/>
      <c r="AQ67" s="56"/>
      <c r="AR67" s="56"/>
      <c r="AS67" s="56"/>
      <c r="AT67" s="56"/>
      <c r="AU67" s="56"/>
      <c r="AV67" s="56"/>
      <c r="AW67" s="56"/>
    </row>
    <row r="68" spans="1:49" s="125" customFormat="1" ht="12.75" customHeight="1">
      <c r="A68" s="697" t="s">
        <v>127</v>
      </c>
      <c r="B68" s="697"/>
      <c r="C68" s="697"/>
      <c r="D68" s="697"/>
      <c r="E68" s="697"/>
      <c r="F68" s="697"/>
      <c r="G68" s="46"/>
      <c r="H68" s="698" t="s">
        <v>72</v>
      </c>
      <c r="I68" s="698"/>
      <c r="J68" s="698"/>
      <c r="K68" s="698"/>
      <c r="L68" s="397"/>
      <c r="AB68" s="56"/>
      <c r="AC68" s="56"/>
      <c r="AD68" s="56"/>
      <c r="AE68" s="56"/>
      <c r="AF68" s="56"/>
      <c r="AG68" s="56"/>
      <c r="AH68" s="56"/>
      <c r="AI68" s="56"/>
      <c r="AJ68" s="56"/>
      <c r="AK68" s="56"/>
      <c r="AL68" s="56"/>
      <c r="AM68" s="56"/>
      <c r="AN68" s="56"/>
      <c r="AO68" s="56"/>
      <c r="AP68" s="56"/>
      <c r="AQ68" s="56"/>
      <c r="AR68" s="56"/>
      <c r="AS68" s="56"/>
      <c r="AT68" s="56"/>
      <c r="AU68" s="56"/>
      <c r="AV68" s="56"/>
      <c r="AW68" s="56"/>
    </row>
    <row r="69" spans="1:49" s="125" customFormat="1" ht="12.75" customHeight="1">
      <c r="A69" s="905" t="str">
        <f>CONCATENATE(Договор!C6)</f>
        <v>"…..." …................... 201_г.</v>
      </c>
      <c r="B69" s="905"/>
      <c r="C69" s="905"/>
      <c r="D69" s="905"/>
      <c r="E69" s="905"/>
      <c r="F69" s="905"/>
      <c r="G69" s="51"/>
      <c r="H69" s="694" t="s">
        <v>266</v>
      </c>
      <c r="I69" s="694"/>
      <c r="J69" s="694"/>
      <c r="K69" s="694"/>
      <c r="L69" s="55"/>
      <c r="AB69" s="56"/>
      <c r="AC69" s="56"/>
      <c r="AD69" s="56"/>
      <c r="AE69" s="56"/>
      <c r="AF69" s="56"/>
      <c r="AG69" s="56"/>
      <c r="AH69" s="56"/>
      <c r="AI69" s="56"/>
      <c r="AJ69" s="56"/>
      <c r="AK69" s="56"/>
      <c r="AL69" s="56"/>
      <c r="AM69" s="56"/>
      <c r="AN69" s="56"/>
      <c r="AO69" s="56"/>
      <c r="AP69" s="56"/>
      <c r="AQ69" s="56"/>
      <c r="AR69" s="56"/>
      <c r="AS69" s="56"/>
      <c r="AT69" s="56"/>
      <c r="AU69" s="56"/>
      <c r="AV69" s="56"/>
      <c r="AW69" s="56"/>
    </row>
    <row r="70" spans="6:7" s="125" customFormat="1" ht="15" customHeight="1">
      <c r="F70" s="176"/>
      <c r="G70" s="427"/>
    </row>
    <row r="71" s="125" customFormat="1" ht="12.75"/>
    <row r="72" s="125" customFormat="1" ht="12.75"/>
    <row r="73" s="125" customFormat="1" ht="12.75"/>
    <row r="74" s="125" customFormat="1" ht="12.75"/>
    <row r="75" s="125" customFormat="1" ht="12.75"/>
    <row r="76" s="125" customFormat="1" ht="12.75"/>
    <row r="77" s="125" customFormat="1" ht="12.75"/>
    <row r="78" s="125" customFormat="1" ht="12.75"/>
    <row r="79" s="125" customFormat="1" ht="12.75"/>
    <row r="80" s="125" customFormat="1" ht="12.75"/>
    <row r="81" s="125" customFormat="1" ht="12.75"/>
    <row r="82" s="125" customFormat="1" ht="12.75"/>
    <row r="83" s="125" customFormat="1" ht="12.75"/>
    <row r="84" s="125" customFormat="1" ht="12.75"/>
    <row r="85" s="125" customFormat="1" ht="12.75"/>
    <row r="86" s="125" customFormat="1" ht="12.75"/>
    <row r="87" s="125" customFormat="1" ht="12.75"/>
    <row r="88" s="125" customFormat="1" ht="12.75"/>
    <row r="89" s="125" customFormat="1" ht="12.75"/>
    <row r="90" s="125" customFormat="1" ht="12.75"/>
    <row r="91" s="125" customFormat="1" ht="12.75"/>
    <row r="92" s="125" customFormat="1" ht="12.75"/>
    <row r="93" s="125" customFormat="1" ht="12.75"/>
    <row r="94" s="125" customFormat="1" ht="12.75"/>
    <row r="95" s="125" customFormat="1" ht="12.75"/>
    <row r="96" s="125" customFormat="1" ht="12.75"/>
    <row r="97" s="125" customFormat="1" ht="12.75"/>
    <row r="98" s="125" customFormat="1" ht="12.75"/>
    <row r="99" s="125" customFormat="1" ht="12.75"/>
    <row r="100" s="125" customFormat="1" ht="12.75"/>
    <row r="101" s="125" customFormat="1" ht="12.75"/>
    <row r="102" s="125" customFormat="1" ht="12.75"/>
    <row r="103" s="125" customFormat="1" ht="12.75"/>
    <row r="104" s="125" customFormat="1" ht="12.75"/>
    <row r="105" s="125" customFormat="1" ht="12.75"/>
    <row r="106" s="125" customFormat="1" ht="12.75"/>
    <row r="107" s="125" customFormat="1" ht="12.75"/>
    <row r="108" s="125" customFormat="1" ht="12.75"/>
    <row r="109" s="125" customFormat="1" ht="12.75"/>
    <row r="110" s="125" customFormat="1" ht="12.75"/>
    <row r="111" s="125" customFormat="1" ht="12.75"/>
    <row r="112" s="125" customFormat="1" ht="12.75"/>
    <row r="113" s="125" customFormat="1" ht="12.75"/>
    <row r="114" s="125" customFormat="1" ht="12.75"/>
    <row r="115" s="125" customFormat="1" ht="12.75"/>
    <row r="116" s="125" customFormat="1" ht="12.75"/>
    <row r="117" s="125" customFormat="1" ht="12.75"/>
    <row r="118" s="125" customFormat="1" ht="12.75"/>
    <row r="119" s="125" customFormat="1" ht="12.75"/>
    <row r="120" s="125" customFormat="1" ht="12.75"/>
    <row r="121" s="125" customFormat="1" ht="12.75"/>
    <row r="122" s="125" customFormat="1" ht="12.75"/>
    <row r="123" s="125" customFormat="1" ht="12.75"/>
    <row r="124" s="125" customFormat="1" ht="12.75"/>
    <row r="125" s="125" customFormat="1" ht="12.75"/>
    <row r="126" s="125" customFormat="1" ht="12.75"/>
    <row r="127" s="125" customFormat="1" ht="12.75"/>
    <row r="128" s="125" customFormat="1" ht="12.75"/>
    <row r="129" s="125" customFormat="1" ht="12.75"/>
    <row r="130" s="125" customFormat="1" ht="12.75"/>
    <row r="131" s="125" customFormat="1" ht="12.75"/>
    <row r="132" s="125" customFormat="1" ht="12.75"/>
    <row r="133" s="125" customFormat="1" ht="12.75"/>
    <row r="134" s="125" customFormat="1" ht="12.75"/>
    <row r="135" s="125" customFormat="1" ht="12.75"/>
    <row r="136" s="125" customFormat="1" ht="12.75"/>
    <row r="137" s="125" customFormat="1" ht="12.75"/>
    <row r="138" s="125" customFormat="1" ht="12.75"/>
    <row r="139" s="125" customFormat="1" ht="12.75"/>
    <row r="140" s="125" customFormat="1" ht="12.75"/>
    <row r="141" s="125" customFormat="1" ht="12.75"/>
    <row r="142" s="125" customFormat="1" ht="12.75"/>
    <row r="143" s="125" customFormat="1" ht="12.75"/>
    <row r="144" s="125" customFormat="1" ht="12.75"/>
    <row r="145" s="125" customFormat="1" ht="12.75"/>
    <row r="146" s="125" customFormat="1" ht="12.75"/>
    <row r="147" s="125" customFormat="1" ht="12.75"/>
    <row r="148" s="125" customFormat="1" ht="12.75"/>
    <row r="149" s="125" customFormat="1" ht="12.75"/>
    <row r="150" s="125" customFormat="1" ht="12.75"/>
    <row r="151" s="125" customFormat="1" ht="12.75"/>
    <row r="152" s="125" customFormat="1" ht="12.75"/>
    <row r="153" s="125" customFormat="1" ht="12.75"/>
    <row r="154" s="125" customFormat="1" ht="12.75"/>
    <row r="155" s="125" customFormat="1" ht="12.75"/>
    <row r="156" s="125" customFormat="1" ht="12.75"/>
    <row r="157" s="125" customFormat="1" ht="12.75"/>
    <row r="158" s="125" customFormat="1" ht="12.75"/>
    <row r="159" s="125" customFormat="1" ht="12.75"/>
    <row r="160" s="125" customFormat="1" ht="12.75"/>
    <row r="161" spans="12:27" s="67" customFormat="1" ht="12.75">
      <c r="L161" s="125"/>
      <c r="M161" s="125"/>
      <c r="N161" s="125"/>
      <c r="O161" s="125"/>
      <c r="P161" s="125"/>
      <c r="Q161" s="125"/>
      <c r="R161" s="125"/>
      <c r="S161" s="125"/>
      <c r="T161" s="125"/>
      <c r="U161" s="125"/>
      <c r="V161" s="125"/>
      <c r="W161" s="125"/>
      <c r="X161" s="125"/>
      <c r="Y161" s="125"/>
      <c r="Z161" s="125"/>
      <c r="AA161" s="125"/>
    </row>
    <row r="162" spans="12:27" s="67" customFormat="1" ht="12.75">
      <c r="L162" s="125"/>
      <c r="M162" s="125"/>
      <c r="N162" s="125"/>
      <c r="O162" s="125"/>
      <c r="P162" s="125"/>
      <c r="Q162" s="125"/>
      <c r="R162" s="125"/>
      <c r="S162" s="125"/>
      <c r="T162" s="125"/>
      <c r="U162" s="125"/>
      <c r="V162" s="125"/>
      <c r="W162" s="125"/>
      <c r="X162" s="125"/>
      <c r="Y162" s="125"/>
      <c r="Z162" s="125"/>
      <c r="AA162" s="125"/>
    </row>
    <row r="163" spans="12:27" s="67" customFormat="1" ht="12.75">
      <c r="L163" s="125"/>
      <c r="M163" s="125"/>
      <c r="N163" s="125"/>
      <c r="O163" s="125"/>
      <c r="P163" s="125"/>
      <c r="Q163" s="125"/>
      <c r="R163" s="125"/>
      <c r="S163" s="125"/>
      <c r="T163" s="125"/>
      <c r="U163" s="125"/>
      <c r="V163" s="125"/>
      <c r="W163" s="125"/>
      <c r="X163" s="125"/>
      <c r="Y163" s="125"/>
      <c r="Z163" s="125"/>
      <c r="AA163" s="125"/>
    </row>
    <row r="164" spans="12:27" s="67" customFormat="1" ht="12.75">
      <c r="L164" s="125"/>
      <c r="M164" s="125"/>
      <c r="N164" s="125"/>
      <c r="O164" s="125"/>
      <c r="P164" s="125"/>
      <c r="Q164" s="125"/>
      <c r="R164" s="125"/>
      <c r="S164" s="125"/>
      <c r="T164" s="125"/>
      <c r="U164" s="125"/>
      <c r="V164" s="125"/>
      <c r="W164" s="125"/>
      <c r="X164" s="125"/>
      <c r="Y164" s="125"/>
      <c r="Z164" s="125"/>
      <c r="AA164" s="125"/>
    </row>
    <row r="165" spans="12:27" s="67" customFormat="1" ht="12.75">
      <c r="L165" s="125"/>
      <c r="M165" s="125"/>
      <c r="N165" s="125"/>
      <c r="O165" s="125"/>
      <c r="P165" s="125"/>
      <c r="Q165" s="125"/>
      <c r="R165" s="125"/>
      <c r="S165" s="125"/>
      <c r="T165" s="125"/>
      <c r="U165" s="125"/>
      <c r="V165" s="125"/>
      <c r="W165" s="125"/>
      <c r="X165" s="125"/>
      <c r="Y165" s="125"/>
      <c r="Z165" s="125"/>
      <c r="AA165" s="125"/>
    </row>
    <row r="166" spans="12:27" s="67" customFormat="1" ht="12.75">
      <c r="L166" s="125"/>
      <c r="M166" s="125"/>
      <c r="N166" s="125"/>
      <c r="O166" s="125"/>
      <c r="P166" s="125"/>
      <c r="Q166" s="125"/>
      <c r="R166" s="125"/>
      <c r="S166" s="125"/>
      <c r="T166" s="125"/>
      <c r="U166" s="125"/>
      <c r="V166" s="125"/>
      <c r="W166" s="125"/>
      <c r="X166" s="125"/>
      <c r="Y166" s="125"/>
      <c r="Z166" s="125"/>
      <c r="AA166" s="125"/>
    </row>
    <row r="167" spans="12:27" s="67" customFormat="1" ht="12.75">
      <c r="L167" s="125"/>
      <c r="M167" s="125"/>
      <c r="N167" s="125"/>
      <c r="O167" s="125"/>
      <c r="P167" s="125"/>
      <c r="Q167" s="125"/>
      <c r="R167" s="125"/>
      <c r="S167" s="125"/>
      <c r="T167" s="125"/>
      <c r="U167" s="125"/>
      <c r="V167" s="125"/>
      <c r="W167" s="125"/>
      <c r="X167" s="125"/>
      <c r="Y167" s="125"/>
      <c r="Z167" s="125"/>
      <c r="AA167" s="125"/>
    </row>
    <row r="168" spans="12:27" s="67" customFormat="1" ht="12.75">
      <c r="L168" s="125"/>
      <c r="M168" s="125"/>
      <c r="N168" s="125"/>
      <c r="O168" s="125"/>
      <c r="P168" s="125"/>
      <c r="Q168" s="125"/>
      <c r="R168" s="125"/>
      <c r="S168" s="125"/>
      <c r="T168" s="125"/>
      <c r="U168" s="125"/>
      <c r="V168" s="125"/>
      <c r="W168" s="125"/>
      <c r="X168" s="125"/>
      <c r="Y168" s="125"/>
      <c r="Z168" s="125"/>
      <c r="AA168" s="125"/>
    </row>
    <row r="169" spans="1:27" s="67" customFormat="1" ht="12.75">
      <c r="A169" s="56"/>
      <c r="B169" s="56"/>
      <c r="C169" s="56"/>
      <c r="D169" s="56"/>
      <c r="E169" s="56"/>
      <c r="F169" s="56"/>
      <c r="G169" s="56"/>
      <c r="H169" s="56"/>
      <c r="I169" s="56"/>
      <c r="J169" s="56"/>
      <c r="K169" s="56"/>
      <c r="L169" s="125"/>
      <c r="M169" s="125"/>
      <c r="N169" s="125"/>
      <c r="O169" s="125"/>
      <c r="P169" s="125"/>
      <c r="Q169" s="125"/>
      <c r="R169" s="125"/>
      <c r="S169" s="125"/>
      <c r="T169" s="125"/>
      <c r="U169" s="125"/>
      <c r="V169" s="125"/>
      <c r="W169" s="125"/>
      <c r="X169" s="125"/>
      <c r="Y169" s="125"/>
      <c r="Z169" s="125"/>
      <c r="AA169" s="125"/>
    </row>
  </sheetData>
  <sheetProtection selectLockedCells="1"/>
  <mergeCells count="86">
    <mergeCell ref="A1:F1"/>
    <mergeCell ref="H1:K1"/>
    <mergeCell ref="L1:L59"/>
    <mergeCell ref="M1:N2"/>
    <mergeCell ref="A2:E2"/>
    <mergeCell ref="H2:K2"/>
    <mergeCell ref="A3:C3"/>
    <mergeCell ref="D3:G3"/>
    <mergeCell ref="H3:I3"/>
    <mergeCell ref="J3:K3"/>
    <mergeCell ref="A13:K13"/>
    <mergeCell ref="A14:B14"/>
    <mergeCell ref="C14:K14"/>
    <mergeCell ref="A5:D5"/>
    <mergeCell ref="F5:I7"/>
    <mergeCell ref="A7:D7"/>
    <mergeCell ref="B9:D9"/>
    <mergeCell ref="G9:I9"/>
    <mergeCell ref="B11:D11"/>
    <mergeCell ref="G11:I11"/>
    <mergeCell ref="H16:K16"/>
    <mergeCell ref="A16:G16"/>
    <mergeCell ref="A24:G24"/>
    <mergeCell ref="A25:G25"/>
    <mergeCell ref="A23:G23"/>
    <mergeCell ref="H29:K29"/>
    <mergeCell ref="A51:K51"/>
    <mergeCell ref="A50:K50"/>
    <mergeCell ref="A48:F48"/>
    <mergeCell ref="G48:H48"/>
    <mergeCell ref="I48:J48"/>
    <mergeCell ref="G49:H49"/>
    <mergeCell ref="I49:J49"/>
    <mergeCell ref="A45:K45"/>
    <mergeCell ref="A47:F47"/>
    <mergeCell ref="G47:H47"/>
    <mergeCell ref="I47:J47"/>
    <mergeCell ref="A35:G35"/>
    <mergeCell ref="A63:K63"/>
    <mergeCell ref="T53:U53"/>
    <mergeCell ref="A55:J55"/>
    <mergeCell ref="O55:P55"/>
    <mergeCell ref="Q55:R55"/>
    <mergeCell ref="T55:U55"/>
    <mergeCell ref="A57:K57"/>
    <mergeCell ref="A53:J53"/>
    <mergeCell ref="O53:P53"/>
    <mergeCell ref="Q53:R53"/>
    <mergeCell ref="A17:G17"/>
    <mergeCell ref="A22:G22"/>
    <mergeCell ref="A41:G41"/>
    <mergeCell ref="A42:G42"/>
    <mergeCell ref="A43:G43"/>
    <mergeCell ref="A27:K27"/>
    <mergeCell ref="A40:G40"/>
    <mergeCell ref="A38:G38"/>
    <mergeCell ref="A18:G18"/>
    <mergeCell ref="A19:G19"/>
    <mergeCell ref="A20:G20"/>
    <mergeCell ref="A21:G21"/>
    <mergeCell ref="A39:G39"/>
    <mergeCell ref="A37:G37"/>
    <mergeCell ref="A29:G29"/>
    <mergeCell ref="A34:G34"/>
    <mergeCell ref="A68:F68"/>
    <mergeCell ref="H68:K68"/>
    <mergeCell ref="A69:F69"/>
    <mergeCell ref="H69:K69"/>
    <mergeCell ref="A49:F49"/>
    <mergeCell ref="A65:F65"/>
    <mergeCell ref="G65:K65"/>
    <mergeCell ref="A66:F66"/>
    <mergeCell ref="G66:K66"/>
    <mergeCell ref="A67:F67"/>
    <mergeCell ref="G67:K67"/>
    <mergeCell ref="A58:K58"/>
    <mergeCell ref="A59:K59"/>
    <mergeCell ref="A60:K60"/>
    <mergeCell ref="A61:K61"/>
    <mergeCell ref="A62:K62"/>
    <mergeCell ref="A36:G36"/>
    <mergeCell ref="A26:G26"/>
    <mergeCell ref="A30:G30"/>
    <mergeCell ref="A31:G31"/>
    <mergeCell ref="A32:G32"/>
    <mergeCell ref="A33:G33"/>
  </mergeCells>
  <conditionalFormatting sqref="K7 K9">
    <cfRule type="cellIs" priority="8" dxfId="47" operator="equal" stopIfTrue="1">
      <formula>0</formula>
    </cfRule>
  </conditionalFormatting>
  <conditionalFormatting sqref="K11">
    <cfRule type="cellIs" priority="7" dxfId="47" operator="equal" stopIfTrue="1">
      <formula>0</formula>
    </cfRule>
  </conditionalFormatting>
  <conditionalFormatting sqref="I48">
    <cfRule type="colorScale" priority="6" dxfId="43">
      <colorScale>
        <cfvo type="formula" val="0"/>
        <cfvo type="formula" val="&quot;&gt;0&quot;"/>
        <color theme="9" tint="0.7999799847602844"/>
        <color theme="0"/>
      </colorScale>
    </cfRule>
  </conditionalFormatting>
  <conditionalFormatting sqref="I48">
    <cfRule type="cellIs" priority="4" dxfId="44" operator="greaterThan">
      <formula>0</formula>
    </cfRule>
    <cfRule type="expression" priority="5" dxfId="44">
      <formula>"&gt;0"</formula>
    </cfRule>
  </conditionalFormatting>
  <conditionalFormatting sqref="I49">
    <cfRule type="colorScale" priority="3" dxfId="43">
      <colorScale>
        <cfvo type="formula" val="0"/>
        <cfvo type="formula" val="&quot;&gt;0&quot;"/>
        <color theme="9" tint="0.7999799847602844"/>
        <color theme="0"/>
      </colorScale>
    </cfRule>
  </conditionalFormatting>
  <conditionalFormatting sqref="I49">
    <cfRule type="cellIs" priority="1" dxfId="44" operator="greaterThan">
      <formula>0</formula>
    </cfRule>
    <cfRule type="expression" priority="2" dxfId="44">
      <formula>"&gt;0"</formula>
    </cfRule>
  </conditionalFormatting>
  <printOptions horizontalCentered="1"/>
  <pageMargins left="0.59" right="0.39000000000000007" top="0.7900000000000001" bottom="0.59" header="0.51" footer="0.51"/>
  <pageSetup fitToHeight="2" fitToWidth="1" horizontalDpi="600" verticalDpi="600" orientation="portrait" paperSize="9" scale="77"/>
  <drawing r:id="rId1"/>
</worksheet>
</file>

<file path=xl/worksheets/sheet7.xml><?xml version="1.0" encoding="utf-8"?>
<worksheet xmlns="http://schemas.openxmlformats.org/spreadsheetml/2006/main" xmlns:r="http://schemas.openxmlformats.org/officeDocument/2006/relationships">
  <sheetPr>
    <tabColor rgb="FFCCFFCC"/>
    <pageSetUpPr fitToPage="1"/>
  </sheetPr>
  <dimension ref="A1:BN218"/>
  <sheetViews>
    <sheetView zoomScale="130" zoomScaleNormal="130" zoomScaleSheetLayoutView="75" zoomScalePageLayoutView="130" workbookViewId="0" topLeftCell="A1">
      <selection activeCell="K24" sqref="K24:L24"/>
    </sheetView>
  </sheetViews>
  <sheetFormatPr defaultColWidth="8.375" defaultRowHeight="12.75"/>
  <cols>
    <col min="1" max="1" width="10.375" style="8" customWidth="1"/>
    <col min="2" max="2" width="11.00390625" style="8" customWidth="1"/>
    <col min="3" max="3" width="11.75390625" style="8" customWidth="1"/>
    <col min="4" max="4" width="12.75390625" style="8" customWidth="1"/>
    <col min="5" max="5" width="0.74609375" style="8" customWidth="1"/>
    <col min="6" max="6" width="16.25390625" style="8" customWidth="1"/>
    <col min="7" max="7" width="13.00390625" style="8" customWidth="1"/>
    <col min="8" max="8" width="8.375" style="8" customWidth="1"/>
    <col min="9" max="9" width="10.75390625" style="8" customWidth="1"/>
    <col min="10" max="10" width="10.375" style="305" customWidth="1"/>
    <col min="11" max="11" width="0.37109375" style="8" customWidth="1"/>
    <col min="12" max="12" width="11.25390625" style="8" customWidth="1"/>
    <col min="13" max="13" width="15.375" style="306" customWidth="1"/>
    <col min="14" max="34" width="8.375" style="231" customWidth="1"/>
    <col min="35" max="66" width="8.375" style="1" customWidth="1"/>
    <col min="67" max="16384" width="8.375" style="8" customWidth="1"/>
  </cols>
  <sheetData>
    <row r="1" spans="1:13" ht="59.25" customHeight="1">
      <c r="A1" s="930" t="s">
        <v>698</v>
      </c>
      <c r="B1" s="930"/>
      <c r="C1" s="930"/>
      <c r="D1" s="930"/>
      <c r="E1" s="930"/>
      <c r="F1" s="930"/>
      <c r="G1" s="230"/>
      <c r="H1" s="358"/>
      <c r="I1" s="884" t="str">
        <f>Договор!E60</f>
        <v>Дополнительное оборудование и услуги</v>
      </c>
      <c r="J1" s="884"/>
      <c r="K1" s="884"/>
      <c r="L1" s="884"/>
      <c r="M1" s="884"/>
    </row>
    <row r="2" spans="1:13" ht="29.25" customHeight="1">
      <c r="A2" s="751" t="str">
        <f>CONCATENATE("к  Договору на участие в ",'содержание '!C61)</f>
        <v>к  Договору на участие в Международном военно-техническом форуме "Армия-2019"</v>
      </c>
      <c r="B2" s="751"/>
      <c r="C2" s="751"/>
      <c r="D2" s="751"/>
      <c r="E2" s="579"/>
      <c r="F2" s="579"/>
      <c r="G2" s="232"/>
      <c r="H2" s="359"/>
      <c r="I2" s="884"/>
      <c r="J2" s="884"/>
      <c r="K2" s="884"/>
      <c r="L2" s="884"/>
      <c r="M2" s="884"/>
    </row>
    <row r="3" spans="1:13" ht="24.75" customHeight="1">
      <c r="A3" s="972" t="str">
        <f>CONCATENATE("№",Договор!C4)</f>
        <v>№АРМИЯ-2019/         /РЕ</v>
      </c>
      <c r="B3" s="972"/>
      <c r="C3" s="972"/>
      <c r="D3" s="972"/>
      <c r="E3" s="973" t="str">
        <f>CONCATENATE("от ",Договор!C6)</f>
        <v>от "…..." …................... 201_г.</v>
      </c>
      <c r="F3" s="973"/>
      <c r="G3" s="973"/>
      <c r="H3" s="233"/>
      <c r="I3" s="970" t="s">
        <v>225</v>
      </c>
      <c r="J3" s="970"/>
      <c r="K3" s="971" t="str">
        <f>CONCATENATE('содержание '!C79)</f>
        <v>19 апреля 2019 г.</v>
      </c>
      <c r="L3" s="971"/>
      <c r="M3" s="971"/>
    </row>
    <row r="4" spans="1:13" ht="3.75" customHeight="1">
      <c r="A4" s="234"/>
      <c r="B4" s="235"/>
      <c r="C4" s="236"/>
      <c r="D4" s="236"/>
      <c r="E4" s="236"/>
      <c r="F4" s="236"/>
      <c r="G4" s="237"/>
      <c r="H4" s="237"/>
      <c r="I4" s="238"/>
      <c r="J4" s="239"/>
      <c r="K4" s="240"/>
      <c r="L4" s="240"/>
      <c r="M4" s="241"/>
    </row>
    <row r="5" spans="1:13" ht="12.75">
      <c r="A5" s="974" t="s">
        <v>226</v>
      </c>
      <c r="B5" s="974"/>
      <c r="C5" s="974"/>
      <c r="D5" s="974"/>
      <c r="E5" s="242"/>
      <c r="F5" s="14" t="s">
        <v>71</v>
      </c>
      <c r="G5" s="975">
        <f>CONCATENATE(Реквизиты!B4)</f>
      </c>
      <c r="H5" s="975"/>
      <c r="I5" s="975"/>
      <c r="J5" s="975"/>
      <c r="K5" s="975"/>
      <c r="L5" s="431" t="s">
        <v>119</v>
      </c>
      <c r="M5" s="445">
        <f>'Пр. 1 '!K5</f>
        <v>0</v>
      </c>
    </row>
    <row r="6" spans="1:66" s="14" customFormat="1" ht="2.25" customHeight="1">
      <c r="A6" s="441"/>
      <c r="B6" s="442"/>
      <c r="C6" s="443"/>
      <c r="D6" s="443"/>
      <c r="E6" s="242"/>
      <c r="G6" s="975"/>
      <c r="H6" s="975"/>
      <c r="I6" s="975"/>
      <c r="J6" s="975"/>
      <c r="K6" s="975"/>
      <c r="L6" s="431"/>
      <c r="M6" s="444"/>
      <c r="N6" s="231"/>
      <c r="O6" s="1"/>
      <c r="P6" s="1"/>
      <c r="Q6" s="1"/>
      <c r="R6" s="1"/>
      <c r="S6" s="1"/>
      <c r="T6" s="231"/>
      <c r="U6" s="231"/>
      <c r="V6" s="231"/>
      <c r="W6" s="231"/>
      <c r="X6" s="231"/>
      <c r="Y6" s="231"/>
      <c r="Z6" s="231"/>
      <c r="AA6" s="231"/>
      <c r="AB6" s="231"/>
      <c r="AC6" s="231"/>
      <c r="AD6" s="231"/>
      <c r="AE6" s="231"/>
      <c r="AF6" s="231"/>
      <c r="AG6" s="231"/>
      <c r="AH6" s="23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row>
    <row r="7" spans="1:13" ht="12.75">
      <c r="A7" s="977" t="str">
        <f>CONCATENATE(Договор!H8)</f>
        <v>Рулева Елена Николаевна</v>
      </c>
      <c r="B7" s="977"/>
      <c r="C7" s="977"/>
      <c r="D7" s="977"/>
      <c r="E7" s="977"/>
      <c r="F7" s="424"/>
      <c r="G7" s="976"/>
      <c r="H7" s="976"/>
      <c r="I7" s="976"/>
      <c r="J7" s="976"/>
      <c r="K7" s="976"/>
      <c r="L7" s="431" t="s">
        <v>73</v>
      </c>
      <c r="M7" s="445">
        <f>'Пр. 1 '!K7</f>
      </c>
    </row>
    <row r="8" spans="1:66" s="14" customFormat="1" ht="2.25" customHeight="1">
      <c r="A8" s="446"/>
      <c r="B8" s="447"/>
      <c r="C8" s="448"/>
      <c r="D8" s="448"/>
      <c r="E8" s="242"/>
      <c r="F8" s="236"/>
      <c r="H8" s="252"/>
      <c r="J8" s="449"/>
      <c r="K8" s="242"/>
      <c r="L8" s="430"/>
      <c r="M8" s="444"/>
      <c r="N8" s="231"/>
      <c r="O8" s="1"/>
      <c r="P8" s="1"/>
      <c r="Q8" s="1"/>
      <c r="R8" s="1"/>
      <c r="S8" s="1"/>
      <c r="T8" s="231"/>
      <c r="U8" s="231"/>
      <c r="V8" s="231"/>
      <c r="W8" s="231"/>
      <c r="X8" s="231"/>
      <c r="Y8" s="231"/>
      <c r="Z8" s="231"/>
      <c r="AA8" s="231"/>
      <c r="AB8" s="231"/>
      <c r="AC8" s="231"/>
      <c r="AD8" s="231"/>
      <c r="AE8" s="231"/>
      <c r="AF8" s="231"/>
      <c r="AG8" s="231"/>
      <c r="AH8" s="23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row>
    <row r="9" spans="1:13" ht="12.75" customHeight="1">
      <c r="A9" s="977" t="str">
        <f>CONCATENATE("Тел/факс: ",Договор!B9," ",Договор!D9)</f>
        <v>Тел/факс:  +7 (495) 640-55-00 доб. 413</v>
      </c>
      <c r="B9" s="977"/>
      <c r="C9" s="977"/>
      <c r="D9" s="977"/>
      <c r="F9" s="451" t="s">
        <v>75</v>
      </c>
      <c r="G9" s="976">
        <f>CONCATENATE(Реквизиты!A24)</f>
      </c>
      <c r="H9" s="976"/>
      <c r="I9" s="976"/>
      <c r="J9" s="976"/>
      <c r="K9" s="976"/>
      <c r="L9" s="431" t="s">
        <v>261</v>
      </c>
      <c r="M9" s="384">
        <f>'Пр. 1 '!K9</f>
        <v>0</v>
      </c>
    </row>
    <row r="10" spans="1:66" s="14" customFormat="1" ht="2.25" customHeight="1">
      <c r="A10" s="450"/>
      <c r="B10" s="452"/>
      <c r="C10" s="453"/>
      <c r="D10" s="453"/>
      <c r="E10" s="242"/>
      <c r="F10" s="235"/>
      <c r="H10" s="252"/>
      <c r="J10" s="454"/>
      <c r="K10" s="242"/>
      <c r="L10" s="430"/>
      <c r="M10" s="444"/>
      <c r="N10" s="231"/>
      <c r="O10" s="1"/>
      <c r="P10" s="1"/>
      <c r="Q10" s="1"/>
      <c r="R10" s="1"/>
      <c r="S10" s="1"/>
      <c r="T10" s="231"/>
      <c r="U10" s="231"/>
      <c r="V10" s="231"/>
      <c r="W10" s="231"/>
      <c r="X10" s="231"/>
      <c r="Y10" s="231"/>
      <c r="Z10" s="231"/>
      <c r="AA10" s="231"/>
      <c r="AB10" s="231"/>
      <c r="AC10" s="231"/>
      <c r="AD10" s="231"/>
      <c r="AE10" s="231"/>
      <c r="AF10" s="231"/>
      <c r="AG10" s="231"/>
      <c r="AH10" s="23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row>
    <row r="11" spans="1:13" ht="12" customHeight="1">
      <c r="A11" s="450" t="s">
        <v>76</v>
      </c>
      <c r="B11" s="978" t="str">
        <f>Договор!H9</f>
        <v>ruleva@icecompany.org</v>
      </c>
      <c r="C11" s="978"/>
      <c r="D11" s="978"/>
      <c r="E11" s="978"/>
      <c r="F11" s="455" t="s">
        <v>77</v>
      </c>
      <c r="G11" s="976">
        <f>CONCATENATE(Реквизиты!B26)</f>
      </c>
      <c r="H11" s="976"/>
      <c r="I11" s="976"/>
      <c r="J11" s="976"/>
      <c r="K11" s="976"/>
      <c r="L11" s="431" t="s">
        <v>262</v>
      </c>
      <c r="M11" s="351">
        <f>'Пр. 1 '!K11</f>
        <v>0</v>
      </c>
    </row>
    <row r="12" spans="1:66" s="14" customFormat="1" ht="3.75" customHeight="1">
      <c r="A12" s="255"/>
      <c r="B12" s="255"/>
      <c r="C12" s="255"/>
      <c r="D12" s="255"/>
      <c r="E12" s="255"/>
      <c r="F12" s="255"/>
      <c r="G12" s="255"/>
      <c r="H12" s="255"/>
      <c r="I12" s="256"/>
      <c r="J12" s="257"/>
      <c r="K12" s="242"/>
      <c r="L12" s="242"/>
      <c r="M12" s="242"/>
      <c r="N12" s="231"/>
      <c r="O12" s="231"/>
      <c r="P12" s="231"/>
      <c r="Q12" s="231"/>
      <c r="R12" s="231"/>
      <c r="S12" s="231"/>
      <c r="T12" s="231"/>
      <c r="U12" s="231"/>
      <c r="V12" s="231"/>
      <c r="W12" s="231"/>
      <c r="X12" s="231"/>
      <c r="Y12" s="231"/>
      <c r="Z12" s="231"/>
      <c r="AA12" s="231"/>
      <c r="AB12" s="231"/>
      <c r="AC12" s="231"/>
      <c r="AD12" s="231"/>
      <c r="AE12" s="231"/>
      <c r="AF12" s="231"/>
      <c r="AG12" s="231"/>
      <c r="AH12" s="23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row>
    <row r="13" spans="1:13" ht="3.75" customHeight="1">
      <c r="A13" s="258"/>
      <c r="B13" s="259"/>
      <c r="C13" s="260"/>
      <c r="D13" s="260"/>
      <c r="E13" s="260"/>
      <c r="F13" s="260"/>
      <c r="G13" s="261"/>
      <c r="H13" s="261"/>
      <c r="I13" s="262"/>
      <c r="J13" s="263"/>
      <c r="K13" s="264"/>
      <c r="L13" s="264"/>
      <c r="M13" s="265"/>
    </row>
    <row r="14" spans="1:66" s="268" customFormat="1" ht="51.75" customHeight="1">
      <c r="A14" s="654" t="s">
        <v>741</v>
      </c>
      <c r="B14" s="654"/>
      <c r="C14" s="654"/>
      <c r="D14" s="654"/>
      <c r="E14" s="654"/>
      <c r="F14" s="654"/>
      <c r="G14" s="654"/>
      <c r="H14" s="654"/>
      <c r="I14" s="654"/>
      <c r="J14" s="654"/>
      <c r="K14" s="654"/>
      <c r="L14" s="654"/>
      <c r="M14" s="654"/>
      <c r="N14" s="231"/>
      <c r="O14" s="231"/>
      <c r="P14" s="231"/>
      <c r="Q14" s="231"/>
      <c r="R14" s="231"/>
      <c r="S14" s="266"/>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row>
    <row r="15" spans="1:66" s="268" customFormat="1" ht="18" customHeight="1">
      <c r="A15" s="979" t="s">
        <v>467</v>
      </c>
      <c r="B15" s="979"/>
      <c r="C15" s="979"/>
      <c r="D15" s="979"/>
      <c r="E15" s="979"/>
      <c r="F15" s="979"/>
      <c r="G15" s="979"/>
      <c r="H15" s="979"/>
      <c r="I15" s="979"/>
      <c r="J15" s="979"/>
      <c r="K15" s="979"/>
      <c r="L15" s="979"/>
      <c r="M15" s="979"/>
      <c r="N15" s="231"/>
      <c r="O15" s="231"/>
      <c r="P15" s="231"/>
      <c r="Q15" s="231"/>
      <c r="R15" s="231"/>
      <c r="S15" s="266"/>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row>
    <row r="16" spans="1:66" s="268" customFormat="1" ht="19.5" customHeight="1">
      <c r="A16" s="757" t="s">
        <v>343</v>
      </c>
      <c r="B16" s="757"/>
      <c r="C16" s="757"/>
      <c r="D16" s="757"/>
      <c r="E16" s="757"/>
      <c r="F16" s="757"/>
      <c r="G16" s="757"/>
      <c r="H16" s="757"/>
      <c r="I16" s="757"/>
      <c r="J16" s="757"/>
      <c r="K16" s="757"/>
      <c r="L16" s="757"/>
      <c r="M16" s="757"/>
      <c r="N16" s="231"/>
      <c r="O16" s="231"/>
      <c r="P16" s="231"/>
      <c r="Q16" s="231"/>
      <c r="R16" s="231"/>
      <c r="S16" s="266"/>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row>
    <row r="17" spans="1:66" s="271" customFormat="1" ht="22.5" customHeight="1">
      <c r="A17" s="959" t="s">
        <v>704</v>
      </c>
      <c r="B17" s="959"/>
      <c r="C17" s="959"/>
      <c r="D17" s="959"/>
      <c r="E17" s="959"/>
      <c r="F17" s="959"/>
      <c r="G17" s="959"/>
      <c r="H17" s="959"/>
      <c r="I17" s="959"/>
      <c r="J17" s="959"/>
      <c r="K17" s="959"/>
      <c r="L17" s="959"/>
      <c r="M17" s="959"/>
      <c r="N17" s="269"/>
      <c r="O17" s="269"/>
      <c r="P17" s="269"/>
      <c r="Q17" s="269"/>
      <c r="R17" s="269"/>
      <c r="S17" s="269"/>
      <c r="T17" s="269"/>
      <c r="U17" s="269"/>
      <c r="V17" s="269"/>
      <c r="W17" s="269"/>
      <c r="X17" s="269"/>
      <c r="Y17" s="269"/>
      <c r="Z17" s="269"/>
      <c r="AA17" s="269"/>
      <c r="AB17" s="269"/>
      <c r="AC17" s="269"/>
      <c r="AD17" s="269"/>
      <c r="AE17" s="269"/>
      <c r="AF17" s="269"/>
      <c r="AG17" s="269"/>
      <c r="AH17" s="269"/>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row>
    <row r="18" spans="1:66" s="271" customFormat="1" ht="27.75">
      <c r="A18" s="433" t="s">
        <v>131</v>
      </c>
      <c r="B18" s="955" t="s">
        <v>132</v>
      </c>
      <c r="C18" s="955"/>
      <c r="D18" s="955"/>
      <c r="E18" s="955"/>
      <c r="F18" s="955"/>
      <c r="G18" s="955"/>
      <c r="H18" s="955"/>
      <c r="I18" s="433" t="s">
        <v>133</v>
      </c>
      <c r="J18" s="433" t="s">
        <v>104</v>
      </c>
      <c r="K18" s="955" t="s">
        <v>134</v>
      </c>
      <c r="L18" s="955"/>
      <c r="M18" s="434" t="s">
        <v>90</v>
      </c>
      <c r="N18" s="269"/>
      <c r="O18" s="269"/>
      <c r="P18" s="269"/>
      <c r="Q18" s="269"/>
      <c r="R18" s="269"/>
      <c r="S18" s="269"/>
      <c r="T18" s="269"/>
      <c r="U18" s="269"/>
      <c r="V18" s="269"/>
      <c r="W18" s="269"/>
      <c r="X18" s="269"/>
      <c r="Y18" s="269"/>
      <c r="Z18" s="269"/>
      <c r="AA18" s="269"/>
      <c r="AB18" s="269"/>
      <c r="AC18" s="269"/>
      <c r="AD18" s="269"/>
      <c r="AE18" s="269"/>
      <c r="AF18" s="269"/>
      <c r="AG18" s="269"/>
      <c r="AH18" s="269"/>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row>
    <row r="19" spans="1:66" s="271" customFormat="1" ht="13.5" customHeight="1">
      <c r="A19" s="435">
        <v>1</v>
      </c>
      <c r="B19" s="960" t="s">
        <v>373</v>
      </c>
      <c r="C19" s="960"/>
      <c r="D19" s="960"/>
      <c r="E19" s="960"/>
      <c r="F19" s="960"/>
      <c r="G19" s="960"/>
      <c r="H19" s="960"/>
      <c r="I19" s="436" t="s">
        <v>135</v>
      </c>
      <c r="J19" s="405">
        <v>14400</v>
      </c>
      <c r="K19" s="957">
        <v>0</v>
      </c>
      <c r="L19" s="957"/>
      <c r="M19" s="406">
        <f aca="true" t="shared" si="0" ref="M19:M58">J19*K19</f>
        <v>0</v>
      </c>
      <c r="N19" s="269"/>
      <c r="O19" s="269"/>
      <c r="P19" s="269"/>
      <c r="Q19" s="269"/>
      <c r="R19" s="269"/>
      <c r="S19" s="269"/>
      <c r="T19" s="269"/>
      <c r="U19" s="269"/>
      <c r="V19" s="269"/>
      <c r="W19" s="269"/>
      <c r="X19" s="269"/>
      <c r="Y19" s="269"/>
      <c r="Z19" s="269"/>
      <c r="AA19" s="269"/>
      <c r="AB19" s="269"/>
      <c r="AC19" s="269"/>
      <c r="AD19" s="269"/>
      <c r="AE19" s="269"/>
      <c r="AF19" s="269"/>
      <c r="AG19" s="269"/>
      <c r="AH19" s="269"/>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row>
    <row r="20" spans="1:66" s="271" customFormat="1" ht="13.5">
      <c r="A20" s="435">
        <v>2</v>
      </c>
      <c r="B20" s="960" t="s">
        <v>374</v>
      </c>
      <c r="C20" s="960"/>
      <c r="D20" s="960"/>
      <c r="E20" s="960"/>
      <c r="F20" s="960"/>
      <c r="G20" s="960"/>
      <c r="H20" s="960"/>
      <c r="I20" s="436" t="s">
        <v>135</v>
      </c>
      <c r="J20" s="405">
        <v>18200</v>
      </c>
      <c r="K20" s="957">
        <v>0</v>
      </c>
      <c r="L20" s="957"/>
      <c r="M20" s="406">
        <f t="shared" si="0"/>
        <v>0</v>
      </c>
      <c r="N20" s="269"/>
      <c r="O20" s="269"/>
      <c r="P20" s="269"/>
      <c r="Q20" s="269"/>
      <c r="R20" s="269"/>
      <c r="S20" s="269"/>
      <c r="T20" s="269"/>
      <c r="U20" s="269"/>
      <c r="V20" s="269"/>
      <c r="W20" s="269"/>
      <c r="X20" s="269"/>
      <c r="Y20" s="269"/>
      <c r="Z20" s="269"/>
      <c r="AA20" s="269"/>
      <c r="AB20" s="269"/>
      <c r="AC20" s="269"/>
      <c r="AD20" s="269"/>
      <c r="AE20" s="269"/>
      <c r="AF20" s="269"/>
      <c r="AG20" s="269"/>
      <c r="AH20" s="269"/>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row>
    <row r="21" spans="1:66" s="271" customFormat="1" ht="13.5" customHeight="1">
      <c r="A21" s="435">
        <v>3</v>
      </c>
      <c r="B21" s="960" t="s">
        <v>430</v>
      </c>
      <c r="C21" s="960"/>
      <c r="D21" s="960"/>
      <c r="E21" s="960"/>
      <c r="F21" s="960"/>
      <c r="G21" s="960"/>
      <c r="H21" s="960"/>
      <c r="I21" s="436" t="s">
        <v>135</v>
      </c>
      <c r="J21" s="405">
        <v>22400</v>
      </c>
      <c r="K21" s="957">
        <v>0</v>
      </c>
      <c r="L21" s="957"/>
      <c r="M21" s="406">
        <f t="shared" si="0"/>
        <v>0</v>
      </c>
      <c r="N21" s="269"/>
      <c r="O21" s="269"/>
      <c r="P21" s="269"/>
      <c r="Q21" s="269"/>
      <c r="R21" s="269"/>
      <c r="S21" s="269"/>
      <c r="T21" s="269"/>
      <c r="U21" s="269"/>
      <c r="V21" s="269"/>
      <c r="W21" s="269"/>
      <c r="X21" s="269"/>
      <c r="Y21" s="269"/>
      <c r="Z21" s="269"/>
      <c r="AA21" s="269"/>
      <c r="AB21" s="269"/>
      <c r="AC21" s="269"/>
      <c r="AD21" s="269"/>
      <c r="AE21" s="269"/>
      <c r="AF21" s="269"/>
      <c r="AG21" s="269"/>
      <c r="AH21" s="269"/>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row>
    <row r="22" spans="1:66" s="271" customFormat="1" ht="13.5">
      <c r="A22" s="435">
        <v>4</v>
      </c>
      <c r="B22" s="960" t="s">
        <v>594</v>
      </c>
      <c r="C22" s="960"/>
      <c r="D22" s="960"/>
      <c r="E22" s="960"/>
      <c r="F22" s="960"/>
      <c r="G22" s="960"/>
      <c r="H22" s="960"/>
      <c r="I22" s="436" t="s">
        <v>135</v>
      </c>
      <c r="J22" s="405">
        <v>33600</v>
      </c>
      <c r="K22" s="957">
        <v>0</v>
      </c>
      <c r="L22" s="957"/>
      <c r="M22" s="406">
        <f>J22*K22</f>
        <v>0</v>
      </c>
      <c r="N22" s="269"/>
      <c r="O22" s="269"/>
      <c r="P22" s="269"/>
      <c r="Q22" s="269"/>
      <c r="R22" s="269"/>
      <c r="S22" s="269"/>
      <c r="T22" s="269"/>
      <c r="U22" s="269"/>
      <c r="V22" s="269"/>
      <c r="W22" s="269"/>
      <c r="X22" s="269"/>
      <c r="Y22" s="269"/>
      <c r="Z22" s="269"/>
      <c r="AA22" s="269"/>
      <c r="AB22" s="269"/>
      <c r="AC22" s="269"/>
      <c r="AD22" s="269"/>
      <c r="AE22" s="269"/>
      <c r="AF22" s="269"/>
      <c r="AG22" s="269"/>
      <c r="AH22" s="269"/>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row>
    <row r="23" spans="1:66" s="271" customFormat="1" ht="13.5" customHeight="1">
      <c r="A23" s="435">
        <v>5</v>
      </c>
      <c r="B23" s="960" t="s">
        <v>375</v>
      </c>
      <c r="C23" s="960"/>
      <c r="D23" s="960"/>
      <c r="E23" s="960"/>
      <c r="F23" s="960"/>
      <c r="G23" s="960"/>
      <c r="H23" s="960"/>
      <c r="I23" s="436" t="s">
        <v>135</v>
      </c>
      <c r="J23" s="405">
        <v>41400</v>
      </c>
      <c r="K23" s="957">
        <v>0</v>
      </c>
      <c r="L23" s="957"/>
      <c r="M23" s="406">
        <f t="shared" si="0"/>
        <v>0</v>
      </c>
      <c r="N23" s="269"/>
      <c r="O23" s="269"/>
      <c r="P23" s="269"/>
      <c r="Q23" s="269"/>
      <c r="R23" s="269"/>
      <c r="S23" s="269"/>
      <c r="T23" s="269"/>
      <c r="U23" s="269"/>
      <c r="V23" s="269"/>
      <c r="W23" s="269"/>
      <c r="X23" s="269"/>
      <c r="Y23" s="269"/>
      <c r="Z23" s="269"/>
      <c r="AA23" s="269"/>
      <c r="AB23" s="269"/>
      <c r="AC23" s="269"/>
      <c r="AD23" s="269"/>
      <c r="AE23" s="269"/>
      <c r="AF23" s="269"/>
      <c r="AG23" s="269"/>
      <c r="AH23" s="269"/>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row>
    <row r="24" spans="1:66" s="271" customFormat="1" ht="13.5" customHeight="1">
      <c r="A24" s="435">
        <v>6</v>
      </c>
      <c r="B24" s="960" t="s">
        <v>376</v>
      </c>
      <c r="C24" s="960"/>
      <c r="D24" s="960"/>
      <c r="E24" s="960"/>
      <c r="F24" s="960"/>
      <c r="G24" s="960"/>
      <c r="H24" s="960"/>
      <c r="I24" s="436" t="s">
        <v>135</v>
      </c>
      <c r="J24" s="405">
        <v>45200</v>
      </c>
      <c r="K24" s="957">
        <v>0</v>
      </c>
      <c r="L24" s="957"/>
      <c r="M24" s="406">
        <f t="shared" si="0"/>
        <v>0</v>
      </c>
      <c r="N24" s="269"/>
      <c r="O24" s="269"/>
      <c r="P24" s="269"/>
      <c r="Q24" s="269"/>
      <c r="R24" s="269"/>
      <c r="S24" s="269"/>
      <c r="T24" s="269"/>
      <c r="U24" s="269"/>
      <c r="V24" s="269"/>
      <c r="W24" s="269"/>
      <c r="X24" s="269"/>
      <c r="Y24" s="269"/>
      <c r="Z24" s="269"/>
      <c r="AA24" s="269"/>
      <c r="AB24" s="269"/>
      <c r="AC24" s="269"/>
      <c r="AD24" s="269"/>
      <c r="AE24" s="269"/>
      <c r="AF24" s="269"/>
      <c r="AG24" s="269"/>
      <c r="AH24" s="269"/>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row>
    <row r="25" spans="1:66" s="271" customFormat="1" ht="13.5" customHeight="1">
      <c r="A25" s="435">
        <v>7</v>
      </c>
      <c r="B25" s="960" t="s">
        <v>632</v>
      </c>
      <c r="C25" s="960"/>
      <c r="D25" s="960"/>
      <c r="E25" s="960"/>
      <c r="F25" s="960"/>
      <c r="G25" s="960"/>
      <c r="H25" s="960"/>
      <c r="I25" s="436" t="s">
        <v>135</v>
      </c>
      <c r="J25" s="405">
        <v>77900</v>
      </c>
      <c r="K25" s="957">
        <v>0</v>
      </c>
      <c r="L25" s="957"/>
      <c r="M25" s="406">
        <f t="shared" si="0"/>
        <v>0</v>
      </c>
      <c r="N25" s="269"/>
      <c r="O25" s="269"/>
      <c r="P25" s="269"/>
      <c r="Q25" s="269"/>
      <c r="R25" s="269"/>
      <c r="S25" s="269"/>
      <c r="T25" s="269"/>
      <c r="U25" s="269"/>
      <c r="V25" s="269"/>
      <c r="W25" s="269"/>
      <c r="X25" s="269"/>
      <c r="Y25" s="269"/>
      <c r="Z25" s="269"/>
      <c r="AA25" s="269"/>
      <c r="AB25" s="269"/>
      <c r="AC25" s="269"/>
      <c r="AD25" s="269"/>
      <c r="AE25" s="269"/>
      <c r="AF25" s="269"/>
      <c r="AG25" s="269"/>
      <c r="AH25" s="269"/>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row>
    <row r="26" spans="1:66" s="271" customFormat="1" ht="13.5">
      <c r="A26" s="435">
        <v>8</v>
      </c>
      <c r="B26" s="960" t="s">
        <v>677</v>
      </c>
      <c r="C26" s="960"/>
      <c r="D26" s="960"/>
      <c r="E26" s="960"/>
      <c r="F26" s="960"/>
      <c r="G26" s="960"/>
      <c r="H26" s="960"/>
      <c r="I26" s="435" t="s">
        <v>135</v>
      </c>
      <c r="J26" s="405">
        <v>15000</v>
      </c>
      <c r="K26" s="957">
        <v>0</v>
      </c>
      <c r="L26" s="957"/>
      <c r="M26" s="406">
        <f t="shared" si="0"/>
        <v>0</v>
      </c>
      <c r="N26" s="269"/>
      <c r="O26" s="269"/>
      <c r="P26" s="269"/>
      <c r="Q26" s="269"/>
      <c r="R26" s="269"/>
      <c r="S26" s="269"/>
      <c r="T26" s="269"/>
      <c r="U26" s="269"/>
      <c r="V26" s="269"/>
      <c r="W26" s="269"/>
      <c r="X26" s="269"/>
      <c r="Y26" s="269"/>
      <c r="Z26" s="269"/>
      <c r="AA26" s="269"/>
      <c r="AB26" s="269"/>
      <c r="AC26" s="269"/>
      <c r="AD26" s="269"/>
      <c r="AE26" s="269"/>
      <c r="AF26" s="269"/>
      <c r="AG26" s="269"/>
      <c r="AH26" s="269"/>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row>
    <row r="27" spans="1:66" s="271" customFormat="1" ht="13.5" customHeight="1">
      <c r="A27" s="435">
        <v>9</v>
      </c>
      <c r="B27" s="960" t="s">
        <v>377</v>
      </c>
      <c r="C27" s="960"/>
      <c r="D27" s="960"/>
      <c r="E27" s="960"/>
      <c r="F27" s="960"/>
      <c r="G27" s="960"/>
      <c r="H27" s="960"/>
      <c r="I27" s="435" t="s">
        <v>135</v>
      </c>
      <c r="J27" s="405">
        <v>25400</v>
      </c>
      <c r="K27" s="957">
        <v>0</v>
      </c>
      <c r="L27" s="957"/>
      <c r="M27" s="406">
        <f t="shared" si="0"/>
        <v>0</v>
      </c>
      <c r="N27" s="269"/>
      <c r="O27" s="269"/>
      <c r="P27" s="269"/>
      <c r="Q27" s="269"/>
      <c r="R27" s="269"/>
      <c r="S27" s="269"/>
      <c r="T27" s="269"/>
      <c r="U27" s="269"/>
      <c r="V27" s="269"/>
      <c r="W27" s="269"/>
      <c r="X27" s="269"/>
      <c r="Y27" s="269"/>
      <c r="Z27" s="269"/>
      <c r="AA27" s="269"/>
      <c r="AB27" s="269"/>
      <c r="AC27" s="269"/>
      <c r="AD27" s="269"/>
      <c r="AE27" s="269"/>
      <c r="AF27" s="269"/>
      <c r="AG27" s="269"/>
      <c r="AH27" s="269"/>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row>
    <row r="28" spans="1:66" s="271" customFormat="1" ht="33" customHeight="1">
      <c r="A28" s="958" t="s">
        <v>603</v>
      </c>
      <c r="B28" s="958"/>
      <c r="C28" s="958"/>
      <c r="D28" s="958"/>
      <c r="E28" s="958"/>
      <c r="F28" s="958"/>
      <c r="G28" s="958"/>
      <c r="H28" s="958"/>
      <c r="I28" s="958"/>
      <c r="J28" s="958"/>
      <c r="K28" s="958"/>
      <c r="L28" s="958"/>
      <c r="M28" s="958"/>
      <c r="N28" s="269"/>
      <c r="O28" s="269"/>
      <c r="P28" s="269"/>
      <c r="Q28" s="269"/>
      <c r="R28" s="269"/>
      <c r="S28" s="269"/>
      <c r="T28" s="269"/>
      <c r="U28" s="269"/>
      <c r="V28" s="269"/>
      <c r="W28" s="269"/>
      <c r="X28" s="269"/>
      <c r="Y28" s="269"/>
      <c r="Z28" s="269"/>
      <c r="AA28" s="269"/>
      <c r="AB28" s="269"/>
      <c r="AC28" s="269"/>
      <c r="AD28" s="269"/>
      <c r="AE28" s="269"/>
      <c r="AF28" s="269"/>
      <c r="AG28" s="269"/>
      <c r="AH28" s="269"/>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row>
    <row r="29" spans="1:66" s="271" customFormat="1" ht="105.75" customHeight="1">
      <c r="A29" s="961" t="s">
        <v>837</v>
      </c>
      <c r="B29" s="961"/>
      <c r="C29" s="961"/>
      <c r="D29" s="961"/>
      <c r="E29" s="961"/>
      <c r="F29" s="961"/>
      <c r="G29" s="961"/>
      <c r="H29" s="961"/>
      <c r="I29" s="961"/>
      <c r="J29" s="961"/>
      <c r="K29" s="961"/>
      <c r="L29" s="961"/>
      <c r="M29" s="961"/>
      <c r="N29" s="269"/>
      <c r="O29" s="269"/>
      <c r="P29" s="269"/>
      <c r="Q29" s="269"/>
      <c r="R29" s="269"/>
      <c r="S29" s="269"/>
      <c r="T29" s="269"/>
      <c r="U29" s="269"/>
      <c r="V29" s="269"/>
      <c r="W29" s="269"/>
      <c r="X29" s="269"/>
      <c r="Y29" s="269"/>
      <c r="Z29" s="269"/>
      <c r="AA29" s="269"/>
      <c r="AB29" s="269"/>
      <c r="AC29" s="269"/>
      <c r="AD29" s="269"/>
      <c r="AE29" s="269"/>
      <c r="AF29" s="269"/>
      <c r="AG29" s="269"/>
      <c r="AH29" s="269"/>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row>
    <row r="30" spans="1:66" s="271" customFormat="1" ht="57.75" customHeight="1">
      <c r="A30" s="958" t="s">
        <v>678</v>
      </c>
      <c r="B30" s="958"/>
      <c r="C30" s="958"/>
      <c r="D30" s="958"/>
      <c r="E30" s="958"/>
      <c r="F30" s="958"/>
      <c r="G30" s="958"/>
      <c r="H30" s="958"/>
      <c r="I30" s="958"/>
      <c r="J30" s="958"/>
      <c r="K30" s="958"/>
      <c r="L30" s="958"/>
      <c r="M30" s="958"/>
      <c r="N30" s="269"/>
      <c r="O30" s="269"/>
      <c r="P30" s="269"/>
      <c r="Q30" s="269"/>
      <c r="R30" s="269"/>
      <c r="S30" s="269"/>
      <c r="T30" s="269"/>
      <c r="U30" s="269"/>
      <c r="V30" s="269"/>
      <c r="W30" s="269"/>
      <c r="X30" s="269"/>
      <c r="Y30" s="269"/>
      <c r="Z30" s="269"/>
      <c r="AA30" s="269"/>
      <c r="AB30" s="269"/>
      <c r="AC30" s="269"/>
      <c r="AD30" s="269"/>
      <c r="AE30" s="269"/>
      <c r="AF30" s="269"/>
      <c r="AG30" s="269"/>
      <c r="AH30" s="269"/>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row>
    <row r="31" spans="1:45" s="299" customFormat="1" ht="28.5" customHeight="1">
      <c r="A31" s="958" t="s">
        <v>604</v>
      </c>
      <c r="B31" s="958"/>
      <c r="C31" s="958"/>
      <c r="D31" s="958"/>
      <c r="E31" s="958"/>
      <c r="F31" s="958"/>
      <c r="G31" s="958"/>
      <c r="H31" s="958"/>
      <c r="I31" s="958"/>
      <c r="J31" s="958"/>
      <c r="K31" s="958"/>
      <c r="L31" s="958"/>
      <c r="M31" s="958"/>
      <c r="N31" s="269"/>
      <c r="O31" s="269"/>
      <c r="P31" s="269"/>
      <c r="Q31" s="269"/>
      <c r="R31" s="269"/>
      <c r="S31" s="269"/>
      <c r="T31" s="269"/>
      <c r="U31" s="269"/>
      <c r="V31" s="269"/>
      <c r="W31" s="269"/>
      <c r="X31" s="269"/>
      <c r="Y31" s="269"/>
      <c r="Z31" s="269"/>
      <c r="AA31" s="269"/>
      <c r="AB31" s="269"/>
      <c r="AC31" s="269"/>
      <c r="AD31" s="269"/>
      <c r="AE31" s="269"/>
      <c r="AF31" s="269"/>
      <c r="AG31" s="269"/>
      <c r="AH31" s="269"/>
      <c r="AI31" s="270"/>
      <c r="AJ31" s="270"/>
      <c r="AK31" s="270"/>
      <c r="AL31" s="270"/>
      <c r="AM31" s="270"/>
      <c r="AN31" s="270"/>
      <c r="AO31" s="270"/>
      <c r="AP31" s="270"/>
      <c r="AQ31" s="270"/>
      <c r="AR31" s="270"/>
      <c r="AS31" s="270"/>
    </row>
    <row r="32" spans="1:66" s="271" customFormat="1" ht="13.5">
      <c r="A32" s="407"/>
      <c r="B32" s="408"/>
      <c r="C32" s="408"/>
      <c r="D32" s="408"/>
      <c r="E32" s="408"/>
      <c r="F32" s="408"/>
      <c r="G32" s="408"/>
      <c r="H32" s="408"/>
      <c r="I32" s="409"/>
      <c r="J32" s="410"/>
      <c r="K32" s="411"/>
      <c r="L32" s="411"/>
      <c r="M32" s="412"/>
      <c r="N32" s="269"/>
      <c r="O32" s="269"/>
      <c r="P32" s="269"/>
      <c r="Q32" s="269"/>
      <c r="R32" s="269"/>
      <c r="S32" s="269"/>
      <c r="T32" s="269"/>
      <c r="U32" s="269"/>
      <c r="V32" s="269"/>
      <c r="W32" s="269"/>
      <c r="X32" s="269"/>
      <c r="Y32" s="269"/>
      <c r="Z32" s="269"/>
      <c r="AA32" s="269"/>
      <c r="AB32" s="269"/>
      <c r="AC32" s="269"/>
      <c r="AD32" s="269"/>
      <c r="AE32" s="269"/>
      <c r="AF32" s="269"/>
      <c r="AG32" s="269"/>
      <c r="AH32" s="269"/>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row>
    <row r="33" spans="1:66" s="271" customFormat="1" ht="24" customHeight="1">
      <c r="A33" s="959" t="s">
        <v>385</v>
      </c>
      <c r="B33" s="959"/>
      <c r="C33" s="959"/>
      <c r="D33" s="959"/>
      <c r="E33" s="959"/>
      <c r="F33" s="959"/>
      <c r="G33" s="959"/>
      <c r="H33" s="959"/>
      <c r="I33" s="959"/>
      <c r="J33" s="959"/>
      <c r="K33" s="959"/>
      <c r="L33" s="959"/>
      <c r="M33" s="959"/>
      <c r="N33" s="269"/>
      <c r="O33" s="269"/>
      <c r="P33" s="269"/>
      <c r="Q33" s="269"/>
      <c r="R33" s="269"/>
      <c r="S33" s="269"/>
      <c r="T33" s="269"/>
      <c r="U33" s="269"/>
      <c r="V33" s="269"/>
      <c r="W33" s="269"/>
      <c r="X33" s="269"/>
      <c r="Y33" s="269"/>
      <c r="Z33" s="269"/>
      <c r="AA33" s="269"/>
      <c r="AB33" s="269"/>
      <c r="AC33" s="269"/>
      <c r="AD33" s="269"/>
      <c r="AE33" s="269"/>
      <c r="AF33" s="269"/>
      <c r="AG33" s="269"/>
      <c r="AH33" s="269"/>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row>
    <row r="34" spans="1:66" s="271" customFormat="1" ht="27.75">
      <c r="A34" s="433" t="s">
        <v>131</v>
      </c>
      <c r="B34" s="955" t="s">
        <v>132</v>
      </c>
      <c r="C34" s="955"/>
      <c r="D34" s="955"/>
      <c r="E34" s="955"/>
      <c r="F34" s="955"/>
      <c r="G34" s="955"/>
      <c r="H34" s="955"/>
      <c r="I34" s="433" t="s">
        <v>133</v>
      </c>
      <c r="J34" s="433" t="s">
        <v>104</v>
      </c>
      <c r="K34" s="955" t="s">
        <v>134</v>
      </c>
      <c r="L34" s="955"/>
      <c r="M34" s="434" t="s">
        <v>90</v>
      </c>
      <c r="N34" s="269"/>
      <c r="O34" s="269"/>
      <c r="P34" s="269"/>
      <c r="Q34" s="269"/>
      <c r="R34" s="269"/>
      <c r="S34" s="269"/>
      <c r="T34" s="269"/>
      <c r="U34" s="269"/>
      <c r="V34" s="269"/>
      <c r="W34" s="269"/>
      <c r="X34" s="269"/>
      <c r="Y34" s="269"/>
      <c r="Z34" s="269"/>
      <c r="AA34" s="269"/>
      <c r="AB34" s="269"/>
      <c r="AC34" s="269"/>
      <c r="AD34" s="269"/>
      <c r="AE34" s="269"/>
      <c r="AF34" s="269"/>
      <c r="AG34" s="269"/>
      <c r="AH34" s="269"/>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row>
    <row r="35" spans="1:66" s="271" customFormat="1" ht="15" customHeight="1">
      <c r="A35" s="435">
        <v>10</v>
      </c>
      <c r="B35" s="956" t="s">
        <v>436</v>
      </c>
      <c r="C35" s="956"/>
      <c r="D35" s="956"/>
      <c r="E35" s="956"/>
      <c r="F35" s="956"/>
      <c r="G35" s="956"/>
      <c r="H35" s="956"/>
      <c r="I35" s="435" t="s">
        <v>135</v>
      </c>
      <c r="J35" s="405">
        <v>2100</v>
      </c>
      <c r="K35" s="957">
        <v>0</v>
      </c>
      <c r="L35" s="957"/>
      <c r="M35" s="406">
        <f t="shared" si="0"/>
        <v>0</v>
      </c>
      <c r="N35" s="269"/>
      <c r="O35" s="269"/>
      <c r="P35" s="269"/>
      <c r="Q35" s="269"/>
      <c r="R35" s="269"/>
      <c r="S35" s="269"/>
      <c r="T35" s="269"/>
      <c r="U35" s="269"/>
      <c r="V35" s="269"/>
      <c r="W35" s="269"/>
      <c r="X35" s="269"/>
      <c r="Y35" s="269"/>
      <c r="Z35" s="269"/>
      <c r="AA35" s="269"/>
      <c r="AB35" s="269"/>
      <c r="AC35" s="269"/>
      <c r="AD35" s="269"/>
      <c r="AE35" s="269"/>
      <c r="AF35" s="269"/>
      <c r="AG35" s="269"/>
      <c r="AH35" s="269"/>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row>
    <row r="36" spans="1:66" s="271" customFormat="1" ht="15" customHeight="1">
      <c r="A36" s="435">
        <v>11</v>
      </c>
      <c r="B36" s="956" t="s">
        <v>633</v>
      </c>
      <c r="C36" s="956"/>
      <c r="D36" s="956"/>
      <c r="E36" s="956"/>
      <c r="F36" s="956"/>
      <c r="G36" s="956"/>
      <c r="H36" s="956"/>
      <c r="I36" s="435" t="s">
        <v>135</v>
      </c>
      <c r="J36" s="405">
        <v>3520</v>
      </c>
      <c r="K36" s="957">
        <v>0</v>
      </c>
      <c r="L36" s="957"/>
      <c r="M36" s="406">
        <f t="shared" si="0"/>
        <v>0</v>
      </c>
      <c r="N36" s="269"/>
      <c r="O36" s="269"/>
      <c r="P36" s="269"/>
      <c r="Q36" s="269"/>
      <c r="R36" s="269"/>
      <c r="S36" s="269"/>
      <c r="T36" s="269"/>
      <c r="U36" s="269"/>
      <c r="V36" s="269"/>
      <c r="W36" s="269"/>
      <c r="X36" s="269"/>
      <c r="Y36" s="269"/>
      <c r="Z36" s="269"/>
      <c r="AA36" s="269"/>
      <c r="AB36" s="269"/>
      <c r="AC36" s="269"/>
      <c r="AD36" s="269"/>
      <c r="AE36" s="269"/>
      <c r="AF36" s="269"/>
      <c r="AG36" s="269"/>
      <c r="AH36" s="269"/>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row>
    <row r="37" spans="1:66" s="271" customFormat="1" ht="13.5" customHeight="1">
      <c r="A37" s="435">
        <v>12</v>
      </c>
      <c r="B37" s="956" t="s">
        <v>315</v>
      </c>
      <c r="C37" s="956"/>
      <c r="D37" s="956"/>
      <c r="E37" s="956"/>
      <c r="F37" s="956"/>
      <c r="G37" s="956"/>
      <c r="H37" s="956"/>
      <c r="I37" s="435" t="s">
        <v>135</v>
      </c>
      <c r="J37" s="405">
        <v>900</v>
      </c>
      <c r="K37" s="957">
        <v>0</v>
      </c>
      <c r="L37" s="957"/>
      <c r="M37" s="406">
        <f t="shared" si="0"/>
        <v>0</v>
      </c>
      <c r="N37" s="269"/>
      <c r="O37" s="269"/>
      <c r="P37" s="269"/>
      <c r="Q37" s="269"/>
      <c r="R37" s="269"/>
      <c r="S37" s="269"/>
      <c r="T37" s="269"/>
      <c r="U37" s="269"/>
      <c r="V37" s="269"/>
      <c r="W37" s="269"/>
      <c r="X37" s="269"/>
      <c r="Y37" s="269"/>
      <c r="Z37" s="269"/>
      <c r="AA37" s="269"/>
      <c r="AB37" s="269"/>
      <c r="AC37" s="269"/>
      <c r="AD37" s="269"/>
      <c r="AE37" s="269"/>
      <c r="AF37" s="269"/>
      <c r="AG37" s="269"/>
      <c r="AH37" s="269"/>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row>
    <row r="38" spans="1:66" s="271" customFormat="1" ht="13.5" customHeight="1">
      <c r="A38" s="435">
        <v>13</v>
      </c>
      <c r="B38" s="956" t="s">
        <v>136</v>
      </c>
      <c r="C38" s="956"/>
      <c r="D38" s="956"/>
      <c r="E38" s="956"/>
      <c r="F38" s="956"/>
      <c r="G38" s="956"/>
      <c r="H38" s="956"/>
      <c r="I38" s="435" t="s">
        <v>135</v>
      </c>
      <c r="J38" s="405">
        <v>2140</v>
      </c>
      <c r="K38" s="957">
        <v>0</v>
      </c>
      <c r="L38" s="957"/>
      <c r="M38" s="406">
        <f t="shared" si="0"/>
        <v>0</v>
      </c>
      <c r="N38" s="269"/>
      <c r="O38" s="269"/>
      <c r="P38" s="269"/>
      <c r="Q38" s="269"/>
      <c r="R38" s="269"/>
      <c r="S38" s="269"/>
      <c r="T38" s="269"/>
      <c r="U38" s="269"/>
      <c r="V38" s="269"/>
      <c r="W38" s="269"/>
      <c r="X38" s="269"/>
      <c r="Y38" s="269"/>
      <c r="Z38" s="269"/>
      <c r="AA38" s="269"/>
      <c r="AB38" s="269"/>
      <c r="AC38" s="269"/>
      <c r="AD38" s="269"/>
      <c r="AE38" s="269"/>
      <c r="AF38" s="269"/>
      <c r="AG38" s="269"/>
      <c r="AH38" s="269"/>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row>
    <row r="39" spans="1:66" s="271" customFormat="1" ht="13.5" customHeight="1">
      <c r="A39" s="435">
        <v>14</v>
      </c>
      <c r="B39" s="956" t="s">
        <v>137</v>
      </c>
      <c r="C39" s="956"/>
      <c r="D39" s="956"/>
      <c r="E39" s="956"/>
      <c r="F39" s="956"/>
      <c r="G39" s="956"/>
      <c r="H39" s="956"/>
      <c r="I39" s="435" t="s">
        <v>135</v>
      </c>
      <c r="J39" s="405">
        <v>1170</v>
      </c>
      <c r="K39" s="957">
        <v>0</v>
      </c>
      <c r="L39" s="957"/>
      <c r="M39" s="406">
        <f t="shared" si="0"/>
        <v>0</v>
      </c>
      <c r="N39" s="269"/>
      <c r="O39" s="269"/>
      <c r="P39" s="269"/>
      <c r="Q39" s="269"/>
      <c r="R39" s="269"/>
      <c r="S39" s="269"/>
      <c r="T39" s="269"/>
      <c r="U39" s="269"/>
      <c r="V39" s="269"/>
      <c r="W39" s="269"/>
      <c r="X39" s="269"/>
      <c r="Y39" s="269"/>
      <c r="Z39" s="269"/>
      <c r="AA39" s="269"/>
      <c r="AB39" s="269"/>
      <c r="AC39" s="269"/>
      <c r="AD39" s="269"/>
      <c r="AE39" s="269"/>
      <c r="AF39" s="269"/>
      <c r="AG39" s="269"/>
      <c r="AH39" s="269"/>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row>
    <row r="40" spans="1:66" s="271" customFormat="1" ht="13.5">
      <c r="A40" s="435">
        <v>15</v>
      </c>
      <c r="B40" s="956" t="s">
        <v>344</v>
      </c>
      <c r="C40" s="956"/>
      <c r="D40" s="956"/>
      <c r="E40" s="956"/>
      <c r="F40" s="956"/>
      <c r="G40" s="956"/>
      <c r="H40" s="956"/>
      <c r="I40" s="435" t="s">
        <v>135</v>
      </c>
      <c r="J40" s="405">
        <v>12000</v>
      </c>
      <c r="K40" s="957">
        <v>0</v>
      </c>
      <c r="L40" s="957"/>
      <c r="M40" s="406">
        <f t="shared" si="0"/>
        <v>0</v>
      </c>
      <c r="N40" s="269"/>
      <c r="O40" s="269"/>
      <c r="P40" s="269"/>
      <c r="Q40" s="269"/>
      <c r="R40" s="269"/>
      <c r="S40" s="269"/>
      <c r="T40" s="269"/>
      <c r="U40" s="269"/>
      <c r="V40" s="269"/>
      <c r="W40" s="269"/>
      <c r="X40" s="269"/>
      <c r="Y40" s="269"/>
      <c r="Z40" s="269"/>
      <c r="AA40" s="269"/>
      <c r="AB40" s="269"/>
      <c r="AC40" s="269"/>
      <c r="AD40" s="269"/>
      <c r="AE40" s="269"/>
      <c r="AF40" s="269"/>
      <c r="AG40" s="269"/>
      <c r="AH40" s="269"/>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row>
    <row r="41" spans="1:66" s="271" customFormat="1" ht="13.5">
      <c r="A41" s="435">
        <v>16</v>
      </c>
      <c r="B41" s="956" t="s">
        <v>345</v>
      </c>
      <c r="C41" s="956"/>
      <c r="D41" s="956"/>
      <c r="E41" s="956"/>
      <c r="F41" s="956"/>
      <c r="G41" s="956"/>
      <c r="H41" s="956"/>
      <c r="I41" s="435" t="s">
        <v>135</v>
      </c>
      <c r="J41" s="405">
        <v>16360</v>
      </c>
      <c r="K41" s="957">
        <v>0</v>
      </c>
      <c r="L41" s="957"/>
      <c r="M41" s="406">
        <f t="shared" si="0"/>
        <v>0</v>
      </c>
      <c r="N41" s="269"/>
      <c r="O41" s="269"/>
      <c r="P41" s="269"/>
      <c r="Q41" s="269"/>
      <c r="R41" s="269"/>
      <c r="S41" s="269"/>
      <c r="T41" s="269"/>
      <c r="U41" s="269"/>
      <c r="V41" s="269"/>
      <c r="W41" s="269"/>
      <c r="X41" s="269"/>
      <c r="Y41" s="269"/>
      <c r="Z41" s="269"/>
      <c r="AA41" s="269"/>
      <c r="AB41" s="269"/>
      <c r="AC41" s="269"/>
      <c r="AD41" s="269"/>
      <c r="AE41" s="269"/>
      <c r="AF41" s="269"/>
      <c r="AG41" s="269"/>
      <c r="AH41" s="269"/>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row>
    <row r="42" spans="1:66" s="271" customFormat="1" ht="30.75" customHeight="1">
      <c r="A42" s="435">
        <v>17</v>
      </c>
      <c r="B42" s="956" t="s">
        <v>346</v>
      </c>
      <c r="C42" s="956"/>
      <c r="D42" s="956"/>
      <c r="E42" s="956"/>
      <c r="F42" s="956"/>
      <c r="G42" s="956"/>
      <c r="H42" s="956"/>
      <c r="I42" s="435" t="s">
        <v>135</v>
      </c>
      <c r="J42" s="405">
        <v>16360</v>
      </c>
      <c r="K42" s="957">
        <v>0</v>
      </c>
      <c r="L42" s="957"/>
      <c r="M42" s="406">
        <f t="shared" si="0"/>
        <v>0</v>
      </c>
      <c r="N42" s="269"/>
      <c r="O42" s="269"/>
      <c r="P42" s="269"/>
      <c r="Q42" s="269"/>
      <c r="R42" s="269"/>
      <c r="S42" s="269"/>
      <c r="T42" s="269"/>
      <c r="U42" s="269"/>
      <c r="V42" s="269"/>
      <c r="W42" s="269"/>
      <c r="X42" s="269"/>
      <c r="Y42" s="269"/>
      <c r="Z42" s="269"/>
      <c r="AA42" s="269"/>
      <c r="AB42" s="269"/>
      <c r="AC42" s="269"/>
      <c r="AD42" s="269"/>
      <c r="AE42" s="269"/>
      <c r="AF42" s="269"/>
      <c r="AG42" s="269"/>
      <c r="AH42" s="269"/>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row>
    <row r="43" spans="1:66" s="271" customFormat="1" ht="29.25" customHeight="1">
      <c r="A43" s="435">
        <v>18</v>
      </c>
      <c r="B43" s="956" t="s">
        <v>316</v>
      </c>
      <c r="C43" s="956"/>
      <c r="D43" s="956"/>
      <c r="E43" s="956"/>
      <c r="F43" s="956"/>
      <c r="G43" s="956"/>
      <c r="H43" s="956"/>
      <c r="I43" s="435" t="s">
        <v>135</v>
      </c>
      <c r="J43" s="405">
        <v>9030</v>
      </c>
      <c r="K43" s="957">
        <v>0</v>
      </c>
      <c r="L43" s="957"/>
      <c r="M43" s="406">
        <f t="shared" si="0"/>
        <v>0</v>
      </c>
      <c r="N43" s="269"/>
      <c r="O43" s="269"/>
      <c r="P43" s="269"/>
      <c r="Q43" s="269"/>
      <c r="R43" s="269"/>
      <c r="S43" s="269"/>
      <c r="T43" s="269"/>
      <c r="U43" s="269"/>
      <c r="V43" s="269"/>
      <c r="W43" s="269"/>
      <c r="X43" s="269"/>
      <c r="Y43" s="269"/>
      <c r="Z43" s="269"/>
      <c r="AA43" s="269"/>
      <c r="AB43" s="269"/>
      <c r="AC43" s="269"/>
      <c r="AD43" s="269"/>
      <c r="AE43" s="269"/>
      <c r="AF43" s="269"/>
      <c r="AG43" s="269"/>
      <c r="AH43" s="269"/>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row>
    <row r="44" spans="1:66" s="271" customFormat="1" ht="29.25" customHeight="1">
      <c r="A44" s="435">
        <v>19</v>
      </c>
      <c r="B44" s="956" t="s">
        <v>317</v>
      </c>
      <c r="C44" s="956"/>
      <c r="D44" s="956"/>
      <c r="E44" s="956"/>
      <c r="F44" s="956"/>
      <c r="G44" s="956"/>
      <c r="H44" s="956"/>
      <c r="I44" s="435" t="s">
        <v>135</v>
      </c>
      <c r="J44" s="405">
        <v>11824</v>
      </c>
      <c r="K44" s="957">
        <v>0</v>
      </c>
      <c r="L44" s="957"/>
      <c r="M44" s="406">
        <f t="shared" si="0"/>
        <v>0</v>
      </c>
      <c r="N44" s="269"/>
      <c r="O44" s="269"/>
      <c r="P44" s="269"/>
      <c r="Q44" s="269"/>
      <c r="R44" s="269"/>
      <c r="S44" s="269"/>
      <c r="T44" s="269"/>
      <c r="U44" s="269"/>
      <c r="V44" s="269"/>
      <c r="W44" s="269"/>
      <c r="X44" s="269"/>
      <c r="Y44" s="269"/>
      <c r="Z44" s="269"/>
      <c r="AA44" s="269"/>
      <c r="AB44" s="269"/>
      <c r="AC44" s="269"/>
      <c r="AD44" s="269"/>
      <c r="AE44" s="269"/>
      <c r="AF44" s="269"/>
      <c r="AG44" s="269"/>
      <c r="AH44" s="269"/>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row>
    <row r="45" spans="1:66" s="271" customFormat="1" ht="29.25" customHeight="1">
      <c r="A45" s="435">
        <v>20</v>
      </c>
      <c r="B45" s="956" t="s">
        <v>318</v>
      </c>
      <c r="C45" s="956"/>
      <c r="D45" s="956"/>
      <c r="E45" s="956"/>
      <c r="F45" s="956"/>
      <c r="G45" s="956"/>
      <c r="H45" s="956"/>
      <c r="I45" s="435" t="s">
        <v>135</v>
      </c>
      <c r="J45" s="405">
        <v>15372</v>
      </c>
      <c r="K45" s="957">
        <v>0</v>
      </c>
      <c r="L45" s="957"/>
      <c r="M45" s="406">
        <f t="shared" si="0"/>
        <v>0</v>
      </c>
      <c r="N45" s="269"/>
      <c r="O45" s="269"/>
      <c r="P45" s="269"/>
      <c r="Q45" s="269"/>
      <c r="R45" s="269"/>
      <c r="S45" s="269"/>
      <c r="T45" s="269"/>
      <c r="U45" s="269"/>
      <c r="V45" s="269"/>
      <c r="W45" s="269"/>
      <c r="X45" s="269"/>
      <c r="Y45" s="269"/>
      <c r="Z45" s="269"/>
      <c r="AA45" s="269"/>
      <c r="AB45" s="269"/>
      <c r="AC45" s="269"/>
      <c r="AD45" s="269"/>
      <c r="AE45" s="269"/>
      <c r="AF45" s="269"/>
      <c r="AG45" s="269"/>
      <c r="AH45" s="269"/>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row>
    <row r="46" spans="1:66" s="271" customFormat="1" ht="13.5" customHeight="1">
      <c r="A46" s="435">
        <v>21</v>
      </c>
      <c r="B46" s="956" t="s">
        <v>138</v>
      </c>
      <c r="C46" s="956"/>
      <c r="D46" s="956"/>
      <c r="E46" s="956"/>
      <c r="F46" s="956"/>
      <c r="G46" s="956"/>
      <c r="H46" s="956"/>
      <c r="I46" s="435" t="s">
        <v>135</v>
      </c>
      <c r="J46" s="405">
        <v>8836</v>
      </c>
      <c r="K46" s="957">
        <v>0</v>
      </c>
      <c r="L46" s="957"/>
      <c r="M46" s="406">
        <f t="shared" si="0"/>
        <v>0</v>
      </c>
      <c r="N46" s="269"/>
      <c r="O46" s="269"/>
      <c r="P46" s="269"/>
      <c r="Q46" s="269"/>
      <c r="R46" s="269"/>
      <c r="S46" s="269"/>
      <c r="T46" s="269"/>
      <c r="U46" s="269"/>
      <c r="V46" s="269"/>
      <c r="W46" s="269"/>
      <c r="X46" s="269"/>
      <c r="Y46" s="269"/>
      <c r="Z46" s="269"/>
      <c r="AA46" s="269"/>
      <c r="AB46" s="269"/>
      <c r="AC46" s="269"/>
      <c r="AD46" s="269"/>
      <c r="AE46" s="269"/>
      <c r="AF46" s="269"/>
      <c r="AG46" s="269"/>
      <c r="AH46" s="269"/>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row>
    <row r="47" spans="1:66" s="271" customFormat="1" ht="13.5" customHeight="1">
      <c r="A47" s="435">
        <v>22</v>
      </c>
      <c r="B47" s="956" t="s">
        <v>139</v>
      </c>
      <c r="C47" s="956"/>
      <c r="D47" s="956"/>
      <c r="E47" s="956"/>
      <c r="F47" s="956"/>
      <c r="G47" s="956"/>
      <c r="H47" s="956"/>
      <c r="I47" s="435" t="s">
        <v>135</v>
      </c>
      <c r="J47" s="405">
        <v>10836</v>
      </c>
      <c r="K47" s="957">
        <v>0</v>
      </c>
      <c r="L47" s="957"/>
      <c r="M47" s="406">
        <f t="shared" si="0"/>
        <v>0</v>
      </c>
      <c r="N47" s="269"/>
      <c r="O47" s="269"/>
      <c r="P47" s="269"/>
      <c r="Q47" s="269"/>
      <c r="R47" s="269"/>
      <c r="S47" s="269"/>
      <c r="T47" s="269"/>
      <c r="U47" s="269"/>
      <c r="V47" s="269"/>
      <c r="W47" s="269"/>
      <c r="X47" s="269"/>
      <c r="Y47" s="269"/>
      <c r="Z47" s="269"/>
      <c r="AA47" s="269"/>
      <c r="AB47" s="269"/>
      <c r="AC47" s="269"/>
      <c r="AD47" s="269"/>
      <c r="AE47" s="269"/>
      <c r="AF47" s="269"/>
      <c r="AG47" s="269"/>
      <c r="AH47" s="269"/>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row>
    <row r="48" spans="1:66" s="271" customFormat="1" ht="13.5">
      <c r="A48" s="435">
        <v>23</v>
      </c>
      <c r="B48" s="956" t="s">
        <v>319</v>
      </c>
      <c r="C48" s="956"/>
      <c r="D48" s="956"/>
      <c r="E48" s="956"/>
      <c r="F48" s="956"/>
      <c r="G48" s="956"/>
      <c r="H48" s="956"/>
      <c r="I48" s="435" t="s">
        <v>135</v>
      </c>
      <c r="J48" s="405">
        <v>4514</v>
      </c>
      <c r="K48" s="957">
        <v>0</v>
      </c>
      <c r="L48" s="957"/>
      <c r="M48" s="406">
        <f t="shared" si="0"/>
        <v>0</v>
      </c>
      <c r="N48" s="269"/>
      <c r="O48" s="269"/>
      <c r="P48" s="269"/>
      <c r="Q48" s="269"/>
      <c r="R48" s="269"/>
      <c r="S48" s="269"/>
      <c r="T48" s="269"/>
      <c r="U48" s="269"/>
      <c r="V48" s="269"/>
      <c r="W48" s="269"/>
      <c r="X48" s="269"/>
      <c r="Y48" s="269"/>
      <c r="Z48" s="269"/>
      <c r="AA48" s="269"/>
      <c r="AB48" s="269"/>
      <c r="AC48" s="269"/>
      <c r="AD48" s="269"/>
      <c r="AE48" s="269"/>
      <c r="AF48" s="269"/>
      <c r="AG48" s="269"/>
      <c r="AH48" s="269"/>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row>
    <row r="49" spans="1:66" s="271" customFormat="1" ht="13.5">
      <c r="A49" s="435">
        <v>24</v>
      </c>
      <c r="B49" s="956" t="s">
        <v>320</v>
      </c>
      <c r="C49" s="956"/>
      <c r="D49" s="956"/>
      <c r="E49" s="956"/>
      <c r="F49" s="956"/>
      <c r="G49" s="956"/>
      <c r="H49" s="956"/>
      <c r="I49" s="435" t="s">
        <v>135</v>
      </c>
      <c r="J49" s="405">
        <v>5374</v>
      </c>
      <c r="K49" s="957">
        <v>0</v>
      </c>
      <c r="L49" s="957"/>
      <c r="M49" s="406">
        <f t="shared" si="0"/>
        <v>0</v>
      </c>
      <c r="N49" s="269"/>
      <c r="O49" s="269"/>
      <c r="P49" s="269"/>
      <c r="Q49" s="269"/>
      <c r="R49" s="269"/>
      <c r="S49" s="269"/>
      <c r="T49" s="269"/>
      <c r="U49" s="269"/>
      <c r="V49" s="269"/>
      <c r="W49" s="269"/>
      <c r="X49" s="269"/>
      <c r="Y49" s="269"/>
      <c r="Z49" s="269"/>
      <c r="AA49" s="269"/>
      <c r="AB49" s="269"/>
      <c r="AC49" s="269"/>
      <c r="AD49" s="269"/>
      <c r="AE49" s="269"/>
      <c r="AF49" s="269"/>
      <c r="AG49" s="269"/>
      <c r="AH49" s="269"/>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row>
    <row r="50" spans="1:66" s="271" customFormat="1" ht="13.5">
      <c r="A50" s="435">
        <v>25</v>
      </c>
      <c r="B50" s="956" t="s">
        <v>321</v>
      </c>
      <c r="C50" s="956"/>
      <c r="D50" s="956"/>
      <c r="E50" s="956"/>
      <c r="F50" s="956"/>
      <c r="G50" s="956"/>
      <c r="H50" s="956"/>
      <c r="I50" s="435" t="s">
        <v>135</v>
      </c>
      <c r="J50" s="405">
        <v>6986</v>
      </c>
      <c r="K50" s="957">
        <v>0</v>
      </c>
      <c r="L50" s="957"/>
      <c r="M50" s="406">
        <f t="shared" si="0"/>
        <v>0</v>
      </c>
      <c r="N50" s="269"/>
      <c r="O50" s="269"/>
      <c r="P50" s="269"/>
      <c r="Q50" s="269"/>
      <c r="R50" s="269"/>
      <c r="S50" s="269"/>
      <c r="T50" s="269"/>
      <c r="U50" s="269"/>
      <c r="V50" s="269"/>
      <c r="W50" s="269"/>
      <c r="X50" s="269"/>
      <c r="Y50" s="269"/>
      <c r="Z50" s="269"/>
      <c r="AA50" s="269"/>
      <c r="AB50" s="269"/>
      <c r="AC50" s="269"/>
      <c r="AD50" s="269"/>
      <c r="AE50" s="269"/>
      <c r="AF50" s="269"/>
      <c r="AG50" s="269"/>
      <c r="AH50" s="269"/>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row>
    <row r="51" spans="1:66" s="271" customFormat="1" ht="13.5" customHeight="1">
      <c r="A51" s="435">
        <v>26</v>
      </c>
      <c r="B51" s="956" t="s">
        <v>140</v>
      </c>
      <c r="C51" s="956"/>
      <c r="D51" s="956"/>
      <c r="E51" s="956"/>
      <c r="F51" s="956"/>
      <c r="G51" s="956"/>
      <c r="H51" s="956"/>
      <c r="I51" s="435" t="s">
        <v>135</v>
      </c>
      <c r="J51" s="405">
        <v>7800</v>
      </c>
      <c r="K51" s="957">
        <v>0</v>
      </c>
      <c r="L51" s="957"/>
      <c r="M51" s="406">
        <f t="shared" si="0"/>
        <v>0</v>
      </c>
      <c r="N51" s="269"/>
      <c r="O51" s="269"/>
      <c r="P51" s="269"/>
      <c r="Q51" s="269"/>
      <c r="R51" s="269"/>
      <c r="S51" s="269"/>
      <c r="T51" s="269"/>
      <c r="U51" s="269"/>
      <c r="V51" s="269"/>
      <c r="W51" s="269"/>
      <c r="X51" s="269"/>
      <c r="Y51" s="269"/>
      <c r="Z51" s="269"/>
      <c r="AA51" s="269"/>
      <c r="AB51" s="269"/>
      <c r="AC51" s="269"/>
      <c r="AD51" s="269"/>
      <c r="AE51" s="269"/>
      <c r="AF51" s="269"/>
      <c r="AG51" s="269"/>
      <c r="AH51" s="269"/>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row>
    <row r="52" spans="1:66" s="271" customFormat="1" ht="13.5" customHeight="1">
      <c r="A52" s="435">
        <v>27</v>
      </c>
      <c r="B52" s="956" t="s">
        <v>141</v>
      </c>
      <c r="C52" s="956"/>
      <c r="D52" s="956"/>
      <c r="E52" s="956"/>
      <c r="F52" s="956"/>
      <c r="G52" s="956"/>
      <c r="H52" s="956"/>
      <c r="I52" s="435" t="s">
        <v>135</v>
      </c>
      <c r="J52" s="405">
        <v>5160</v>
      </c>
      <c r="K52" s="957">
        <v>0</v>
      </c>
      <c r="L52" s="957"/>
      <c r="M52" s="406">
        <f t="shared" si="0"/>
        <v>0</v>
      </c>
      <c r="N52" s="269"/>
      <c r="O52" s="269"/>
      <c r="P52" s="269"/>
      <c r="Q52" s="269"/>
      <c r="R52" s="269"/>
      <c r="S52" s="269"/>
      <c r="T52" s="269"/>
      <c r="U52" s="269"/>
      <c r="V52" s="269"/>
      <c r="W52" s="269"/>
      <c r="X52" s="269"/>
      <c r="Y52" s="269"/>
      <c r="Z52" s="269"/>
      <c r="AA52" s="269"/>
      <c r="AB52" s="269"/>
      <c r="AC52" s="269"/>
      <c r="AD52" s="269"/>
      <c r="AE52" s="269"/>
      <c r="AF52" s="269"/>
      <c r="AG52" s="269"/>
      <c r="AH52" s="269"/>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row>
    <row r="53" spans="1:66" s="271" customFormat="1" ht="13.5" customHeight="1">
      <c r="A53" s="435">
        <v>28</v>
      </c>
      <c r="B53" s="956" t="s">
        <v>322</v>
      </c>
      <c r="C53" s="956"/>
      <c r="D53" s="956"/>
      <c r="E53" s="956"/>
      <c r="F53" s="956"/>
      <c r="G53" s="956"/>
      <c r="H53" s="956"/>
      <c r="I53" s="435" t="s">
        <v>290</v>
      </c>
      <c r="J53" s="405">
        <v>1200</v>
      </c>
      <c r="K53" s="957">
        <v>0</v>
      </c>
      <c r="L53" s="957"/>
      <c r="M53" s="406">
        <f t="shared" si="0"/>
        <v>0</v>
      </c>
      <c r="N53" s="269"/>
      <c r="O53" s="269"/>
      <c r="P53" s="269"/>
      <c r="Q53" s="269"/>
      <c r="R53" s="269"/>
      <c r="S53" s="269"/>
      <c r="T53" s="269"/>
      <c r="U53" s="269"/>
      <c r="V53" s="269"/>
      <c r="W53" s="269"/>
      <c r="X53" s="269"/>
      <c r="Y53" s="269"/>
      <c r="Z53" s="269"/>
      <c r="AA53" s="269"/>
      <c r="AB53" s="269"/>
      <c r="AC53" s="269"/>
      <c r="AD53" s="269"/>
      <c r="AE53" s="269"/>
      <c r="AF53" s="269"/>
      <c r="AG53" s="269"/>
      <c r="AH53" s="269"/>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row>
    <row r="54" spans="1:66" s="271" customFormat="1" ht="32.25" customHeight="1">
      <c r="A54" s="435">
        <v>29</v>
      </c>
      <c r="B54" s="956" t="s">
        <v>323</v>
      </c>
      <c r="C54" s="956"/>
      <c r="D54" s="956"/>
      <c r="E54" s="956"/>
      <c r="F54" s="956"/>
      <c r="G54" s="956"/>
      <c r="H54" s="956"/>
      <c r="I54" s="435" t="s">
        <v>290</v>
      </c>
      <c r="J54" s="405">
        <v>1100</v>
      </c>
      <c r="K54" s="957">
        <v>0</v>
      </c>
      <c r="L54" s="957"/>
      <c r="M54" s="406">
        <f t="shared" si="0"/>
        <v>0</v>
      </c>
      <c r="N54" s="269"/>
      <c r="O54" s="269"/>
      <c r="P54" s="269"/>
      <c r="Q54" s="269"/>
      <c r="R54" s="269"/>
      <c r="S54" s="269"/>
      <c r="T54" s="269"/>
      <c r="U54" s="269"/>
      <c r="V54" s="269"/>
      <c r="W54" s="269"/>
      <c r="X54" s="269"/>
      <c r="Y54" s="269"/>
      <c r="Z54" s="269"/>
      <c r="AA54" s="269"/>
      <c r="AB54" s="269"/>
      <c r="AC54" s="269"/>
      <c r="AD54" s="269"/>
      <c r="AE54" s="269"/>
      <c r="AF54" s="269"/>
      <c r="AG54" s="269"/>
      <c r="AH54" s="269"/>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row>
    <row r="55" spans="1:66" s="271" customFormat="1" ht="13.5" customHeight="1">
      <c r="A55" s="435">
        <v>30</v>
      </c>
      <c r="B55" s="956" t="s">
        <v>324</v>
      </c>
      <c r="C55" s="956"/>
      <c r="D55" s="956"/>
      <c r="E55" s="956"/>
      <c r="F55" s="956"/>
      <c r="G55" s="956"/>
      <c r="H55" s="956"/>
      <c r="I55" s="435" t="s">
        <v>290</v>
      </c>
      <c r="J55" s="405">
        <v>1350</v>
      </c>
      <c r="K55" s="957">
        <v>0</v>
      </c>
      <c r="L55" s="957"/>
      <c r="M55" s="406">
        <f t="shared" si="0"/>
        <v>0</v>
      </c>
      <c r="N55" s="269"/>
      <c r="O55" s="269"/>
      <c r="P55" s="269"/>
      <c r="Q55" s="269"/>
      <c r="R55" s="269"/>
      <c r="S55" s="269"/>
      <c r="T55" s="269"/>
      <c r="U55" s="269"/>
      <c r="V55" s="269"/>
      <c r="W55" s="269"/>
      <c r="X55" s="269"/>
      <c r="Y55" s="269"/>
      <c r="Z55" s="269"/>
      <c r="AA55" s="269"/>
      <c r="AB55" s="269"/>
      <c r="AC55" s="269"/>
      <c r="AD55" s="269"/>
      <c r="AE55" s="269"/>
      <c r="AF55" s="269"/>
      <c r="AG55" s="269"/>
      <c r="AH55" s="269"/>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row>
    <row r="56" spans="1:66" s="271" customFormat="1" ht="13.5" customHeight="1">
      <c r="A56" s="435">
        <v>31</v>
      </c>
      <c r="B56" s="956" t="s">
        <v>271</v>
      </c>
      <c r="C56" s="956"/>
      <c r="D56" s="956"/>
      <c r="E56" s="956"/>
      <c r="F56" s="956"/>
      <c r="G56" s="956"/>
      <c r="H56" s="956"/>
      <c r="I56" s="435" t="s">
        <v>135</v>
      </c>
      <c r="J56" s="405">
        <v>15750</v>
      </c>
      <c r="K56" s="957">
        <v>0</v>
      </c>
      <c r="L56" s="957"/>
      <c r="M56" s="406">
        <f t="shared" si="0"/>
        <v>0</v>
      </c>
      <c r="N56" s="269"/>
      <c r="O56" s="269"/>
      <c r="P56" s="269"/>
      <c r="Q56" s="269"/>
      <c r="R56" s="269"/>
      <c r="S56" s="269"/>
      <c r="T56" s="269"/>
      <c r="U56" s="269"/>
      <c r="V56" s="269"/>
      <c r="W56" s="269"/>
      <c r="X56" s="269"/>
      <c r="Y56" s="269"/>
      <c r="Z56" s="269"/>
      <c r="AA56" s="269"/>
      <c r="AB56" s="269"/>
      <c r="AC56" s="269"/>
      <c r="AD56" s="269"/>
      <c r="AE56" s="269"/>
      <c r="AF56" s="269"/>
      <c r="AG56" s="269"/>
      <c r="AH56" s="269"/>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row>
    <row r="57" spans="1:66" s="271" customFormat="1" ht="13.5">
      <c r="A57" s="435">
        <v>32</v>
      </c>
      <c r="B57" s="956" t="s">
        <v>142</v>
      </c>
      <c r="C57" s="956"/>
      <c r="D57" s="956"/>
      <c r="E57" s="956"/>
      <c r="F57" s="956"/>
      <c r="G57" s="956"/>
      <c r="H57" s="956"/>
      <c r="I57" s="435" t="s">
        <v>135</v>
      </c>
      <c r="J57" s="405">
        <v>14600</v>
      </c>
      <c r="K57" s="957">
        <v>0</v>
      </c>
      <c r="L57" s="957"/>
      <c r="M57" s="406">
        <f t="shared" si="0"/>
        <v>0</v>
      </c>
      <c r="N57" s="269"/>
      <c r="O57" s="269"/>
      <c r="P57" s="269"/>
      <c r="Q57" s="269"/>
      <c r="R57" s="269"/>
      <c r="S57" s="269"/>
      <c r="T57" s="269"/>
      <c r="U57" s="269"/>
      <c r="V57" s="269"/>
      <c r="W57" s="269"/>
      <c r="X57" s="269"/>
      <c r="Y57" s="269"/>
      <c r="Z57" s="269"/>
      <c r="AA57" s="269"/>
      <c r="AB57" s="269"/>
      <c r="AC57" s="269"/>
      <c r="AD57" s="269"/>
      <c r="AE57" s="269"/>
      <c r="AF57" s="269"/>
      <c r="AG57" s="269"/>
      <c r="AH57" s="269"/>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row>
    <row r="58" spans="1:66" s="271" customFormat="1" ht="13.5">
      <c r="A58" s="435">
        <v>33</v>
      </c>
      <c r="B58" s="956" t="s">
        <v>143</v>
      </c>
      <c r="C58" s="956"/>
      <c r="D58" s="956"/>
      <c r="E58" s="956"/>
      <c r="F58" s="956"/>
      <c r="G58" s="956"/>
      <c r="H58" s="956"/>
      <c r="I58" s="435" t="s">
        <v>135</v>
      </c>
      <c r="J58" s="405">
        <v>1750</v>
      </c>
      <c r="K58" s="957">
        <v>0</v>
      </c>
      <c r="L58" s="957"/>
      <c r="M58" s="406">
        <f t="shared" si="0"/>
        <v>0</v>
      </c>
      <c r="N58" s="269"/>
      <c r="O58" s="269"/>
      <c r="P58" s="269"/>
      <c r="Q58" s="269"/>
      <c r="R58" s="269"/>
      <c r="S58" s="269"/>
      <c r="T58" s="269"/>
      <c r="U58" s="269"/>
      <c r="V58" s="269"/>
      <c r="W58" s="269"/>
      <c r="X58" s="269"/>
      <c r="Y58" s="269"/>
      <c r="Z58" s="269"/>
      <c r="AA58" s="269"/>
      <c r="AB58" s="269"/>
      <c r="AC58" s="269"/>
      <c r="AD58" s="269"/>
      <c r="AE58" s="269"/>
      <c r="AF58" s="269"/>
      <c r="AG58" s="269"/>
      <c r="AH58" s="269"/>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row>
    <row r="59" spans="1:66" s="271" customFormat="1" ht="13.5" customHeight="1">
      <c r="A59" s="435">
        <v>34</v>
      </c>
      <c r="B59" s="956" t="s">
        <v>144</v>
      </c>
      <c r="C59" s="956"/>
      <c r="D59" s="956"/>
      <c r="E59" s="956"/>
      <c r="F59" s="956"/>
      <c r="G59" s="956"/>
      <c r="H59" s="956"/>
      <c r="I59" s="435" t="s">
        <v>135</v>
      </c>
      <c r="J59" s="405">
        <v>2340</v>
      </c>
      <c r="K59" s="957">
        <v>0</v>
      </c>
      <c r="L59" s="957"/>
      <c r="M59" s="406">
        <f aca="true" t="shared" si="1" ref="M59:M91">J59*K59</f>
        <v>0</v>
      </c>
      <c r="N59" s="269"/>
      <c r="O59" s="269"/>
      <c r="P59" s="269"/>
      <c r="Q59" s="269"/>
      <c r="R59" s="269"/>
      <c r="S59" s="269"/>
      <c r="T59" s="269"/>
      <c r="U59" s="269"/>
      <c r="V59" s="269"/>
      <c r="W59" s="269"/>
      <c r="X59" s="269"/>
      <c r="Y59" s="269"/>
      <c r="Z59" s="269"/>
      <c r="AA59" s="269"/>
      <c r="AB59" s="269"/>
      <c r="AC59" s="269"/>
      <c r="AD59" s="269"/>
      <c r="AE59" s="269"/>
      <c r="AF59" s="269"/>
      <c r="AG59" s="269"/>
      <c r="AH59" s="269"/>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row>
    <row r="60" spans="1:66" s="271" customFormat="1" ht="13.5" customHeight="1">
      <c r="A60" s="435">
        <v>35</v>
      </c>
      <c r="B60" s="956" t="s">
        <v>122</v>
      </c>
      <c r="C60" s="956"/>
      <c r="D60" s="956"/>
      <c r="E60" s="956"/>
      <c r="F60" s="956"/>
      <c r="G60" s="956"/>
      <c r="H60" s="956"/>
      <c r="I60" s="435" t="s">
        <v>145</v>
      </c>
      <c r="J60" s="405">
        <v>880</v>
      </c>
      <c r="K60" s="957">
        <v>0</v>
      </c>
      <c r="L60" s="957"/>
      <c r="M60" s="406">
        <f t="shared" si="1"/>
        <v>0</v>
      </c>
      <c r="N60" s="269"/>
      <c r="O60" s="269"/>
      <c r="P60" s="269"/>
      <c r="Q60" s="269"/>
      <c r="R60" s="269"/>
      <c r="S60" s="269"/>
      <c r="T60" s="269"/>
      <c r="U60" s="269"/>
      <c r="V60" s="269"/>
      <c r="W60" s="269"/>
      <c r="X60" s="269"/>
      <c r="Y60" s="269"/>
      <c r="Z60" s="269"/>
      <c r="AA60" s="269"/>
      <c r="AB60" s="269"/>
      <c r="AC60" s="269"/>
      <c r="AD60" s="269"/>
      <c r="AE60" s="269"/>
      <c r="AF60" s="269"/>
      <c r="AG60" s="269"/>
      <c r="AH60" s="269"/>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row>
    <row r="61" spans="1:66" s="271" customFormat="1" ht="13.5" customHeight="1">
      <c r="A61" s="435">
        <v>36</v>
      </c>
      <c r="B61" s="956" t="s">
        <v>146</v>
      </c>
      <c r="C61" s="956"/>
      <c r="D61" s="956"/>
      <c r="E61" s="956"/>
      <c r="F61" s="956"/>
      <c r="G61" s="956"/>
      <c r="H61" s="956"/>
      <c r="I61" s="435" t="s">
        <v>135</v>
      </c>
      <c r="J61" s="405">
        <v>355</v>
      </c>
      <c r="K61" s="957">
        <v>0</v>
      </c>
      <c r="L61" s="957"/>
      <c r="M61" s="406">
        <f t="shared" si="1"/>
        <v>0</v>
      </c>
      <c r="N61" s="269"/>
      <c r="O61" s="269"/>
      <c r="P61" s="269"/>
      <c r="Q61" s="269"/>
      <c r="R61" s="269"/>
      <c r="S61" s="269"/>
      <c r="T61" s="269"/>
      <c r="U61" s="269"/>
      <c r="V61" s="269"/>
      <c r="W61" s="269"/>
      <c r="X61" s="269"/>
      <c r="Y61" s="269"/>
      <c r="Z61" s="269"/>
      <c r="AA61" s="269"/>
      <c r="AB61" s="269"/>
      <c r="AC61" s="269"/>
      <c r="AD61" s="269"/>
      <c r="AE61" s="269"/>
      <c r="AF61" s="269"/>
      <c r="AG61" s="269"/>
      <c r="AH61" s="269"/>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row>
    <row r="62" spans="1:66" s="271" customFormat="1" ht="13.5" customHeight="1">
      <c r="A62" s="435">
        <v>37</v>
      </c>
      <c r="B62" s="956" t="s">
        <v>595</v>
      </c>
      <c r="C62" s="956"/>
      <c r="D62" s="956"/>
      <c r="E62" s="956"/>
      <c r="F62" s="956"/>
      <c r="G62" s="956"/>
      <c r="H62" s="956"/>
      <c r="I62" s="435" t="s">
        <v>135</v>
      </c>
      <c r="J62" s="405">
        <v>12500</v>
      </c>
      <c r="K62" s="957">
        <v>0</v>
      </c>
      <c r="L62" s="957"/>
      <c r="M62" s="406">
        <f t="shared" si="1"/>
        <v>0</v>
      </c>
      <c r="N62" s="269"/>
      <c r="O62" s="269"/>
      <c r="P62" s="269"/>
      <c r="Q62" s="269"/>
      <c r="R62" s="269"/>
      <c r="S62" s="269"/>
      <c r="T62" s="269"/>
      <c r="U62" s="269"/>
      <c r="V62" s="269"/>
      <c r="W62" s="269"/>
      <c r="X62" s="269"/>
      <c r="Y62" s="269"/>
      <c r="Z62" s="269"/>
      <c r="AA62" s="269"/>
      <c r="AB62" s="269"/>
      <c r="AC62" s="269"/>
      <c r="AD62" s="269"/>
      <c r="AE62" s="269"/>
      <c r="AF62" s="269"/>
      <c r="AG62" s="269"/>
      <c r="AH62" s="269"/>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row>
    <row r="63" spans="1:66" s="271" customFormat="1" ht="13.5" customHeight="1">
      <c r="A63" s="435">
        <v>38</v>
      </c>
      <c r="B63" s="956" t="s">
        <v>147</v>
      </c>
      <c r="C63" s="956"/>
      <c r="D63" s="956"/>
      <c r="E63" s="956"/>
      <c r="F63" s="956"/>
      <c r="G63" s="956"/>
      <c r="H63" s="956"/>
      <c r="I63" s="435" t="s">
        <v>135</v>
      </c>
      <c r="J63" s="405">
        <v>6380</v>
      </c>
      <c r="K63" s="957">
        <v>0</v>
      </c>
      <c r="L63" s="957"/>
      <c r="M63" s="406">
        <f t="shared" si="1"/>
        <v>0</v>
      </c>
      <c r="N63" s="269"/>
      <c r="O63" s="269"/>
      <c r="P63" s="269"/>
      <c r="Q63" s="269"/>
      <c r="R63" s="269"/>
      <c r="S63" s="269"/>
      <c r="T63" s="269"/>
      <c r="U63" s="269"/>
      <c r="V63" s="269"/>
      <c r="W63" s="269"/>
      <c r="X63" s="269"/>
      <c r="Y63" s="269"/>
      <c r="Z63" s="269"/>
      <c r="AA63" s="269"/>
      <c r="AB63" s="269"/>
      <c r="AC63" s="269"/>
      <c r="AD63" s="269"/>
      <c r="AE63" s="269"/>
      <c r="AF63" s="269"/>
      <c r="AG63" s="269"/>
      <c r="AH63" s="269"/>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row>
    <row r="64" spans="1:66" s="271" customFormat="1" ht="13.5" customHeight="1">
      <c r="A64" s="435">
        <v>39</v>
      </c>
      <c r="B64" s="956" t="s">
        <v>289</v>
      </c>
      <c r="C64" s="956"/>
      <c r="D64" s="956"/>
      <c r="E64" s="956"/>
      <c r="F64" s="956"/>
      <c r="G64" s="956"/>
      <c r="H64" s="956"/>
      <c r="I64" s="435" t="s">
        <v>135</v>
      </c>
      <c r="J64" s="405">
        <v>8000</v>
      </c>
      <c r="K64" s="957">
        <v>0</v>
      </c>
      <c r="L64" s="957"/>
      <c r="M64" s="406">
        <f t="shared" si="1"/>
        <v>0</v>
      </c>
      <c r="N64" s="269"/>
      <c r="O64" s="269"/>
      <c r="P64" s="269"/>
      <c r="Q64" s="269"/>
      <c r="R64" s="269"/>
      <c r="S64" s="269"/>
      <c r="T64" s="269"/>
      <c r="U64" s="269"/>
      <c r="V64" s="269"/>
      <c r="W64" s="269"/>
      <c r="X64" s="269"/>
      <c r="Y64" s="269"/>
      <c r="Z64" s="269"/>
      <c r="AA64" s="269"/>
      <c r="AB64" s="269"/>
      <c r="AC64" s="269"/>
      <c r="AD64" s="269"/>
      <c r="AE64" s="269"/>
      <c r="AF64" s="269"/>
      <c r="AG64" s="269"/>
      <c r="AH64" s="269"/>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row>
    <row r="65" spans="1:66" s="271" customFormat="1" ht="13.5" customHeight="1">
      <c r="A65" s="435">
        <v>40</v>
      </c>
      <c r="B65" s="956" t="s">
        <v>325</v>
      </c>
      <c r="C65" s="956"/>
      <c r="D65" s="956"/>
      <c r="E65" s="956"/>
      <c r="F65" s="956"/>
      <c r="G65" s="956"/>
      <c r="H65" s="956"/>
      <c r="I65" s="435" t="s">
        <v>135</v>
      </c>
      <c r="J65" s="405">
        <v>1900</v>
      </c>
      <c r="K65" s="957">
        <v>0</v>
      </c>
      <c r="L65" s="957"/>
      <c r="M65" s="406">
        <f t="shared" si="1"/>
        <v>0</v>
      </c>
      <c r="N65" s="269"/>
      <c r="O65" s="269"/>
      <c r="P65" s="269"/>
      <c r="Q65" s="269"/>
      <c r="R65" s="269"/>
      <c r="S65" s="269"/>
      <c r="T65" s="269"/>
      <c r="U65" s="269"/>
      <c r="V65" s="269"/>
      <c r="W65" s="269"/>
      <c r="X65" s="269"/>
      <c r="Y65" s="269"/>
      <c r="Z65" s="269"/>
      <c r="AA65" s="269"/>
      <c r="AB65" s="269"/>
      <c r="AC65" s="269"/>
      <c r="AD65" s="269"/>
      <c r="AE65" s="269"/>
      <c r="AF65" s="269"/>
      <c r="AG65" s="269"/>
      <c r="AH65" s="269"/>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row>
    <row r="66" spans="1:66" s="271" customFormat="1" ht="13.5" customHeight="1">
      <c r="A66" s="435">
        <v>41</v>
      </c>
      <c r="B66" s="956" t="s">
        <v>326</v>
      </c>
      <c r="C66" s="956"/>
      <c r="D66" s="956"/>
      <c r="E66" s="956"/>
      <c r="F66" s="956"/>
      <c r="G66" s="956"/>
      <c r="H66" s="956"/>
      <c r="I66" s="435" t="s">
        <v>135</v>
      </c>
      <c r="J66" s="405">
        <v>2640</v>
      </c>
      <c r="K66" s="957">
        <v>0</v>
      </c>
      <c r="L66" s="957"/>
      <c r="M66" s="406">
        <f t="shared" si="1"/>
        <v>0</v>
      </c>
      <c r="N66" s="269"/>
      <c r="O66" s="269"/>
      <c r="P66" s="269"/>
      <c r="Q66" s="269"/>
      <c r="R66" s="269"/>
      <c r="S66" s="269"/>
      <c r="T66" s="269"/>
      <c r="U66" s="269"/>
      <c r="V66" s="269"/>
      <c r="W66" s="269"/>
      <c r="X66" s="269"/>
      <c r="Y66" s="269"/>
      <c r="Z66" s="269"/>
      <c r="AA66" s="269"/>
      <c r="AB66" s="269"/>
      <c r="AC66" s="269"/>
      <c r="AD66" s="269"/>
      <c r="AE66" s="269"/>
      <c r="AF66" s="269"/>
      <c r="AG66" s="269"/>
      <c r="AH66" s="269"/>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row>
    <row r="67" spans="1:66" s="271" customFormat="1" ht="13.5">
      <c r="A67" s="435">
        <v>42</v>
      </c>
      <c r="B67" s="956" t="s">
        <v>458</v>
      </c>
      <c r="C67" s="956"/>
      <c r="D67" s="956"/>
      <c r="E67" s="956"/>
      <c r="F67" s="956"/>
      <c r="G67" s="956"/>
      <c r="H67" s="956"/>
      <c r="I67" s="435" t="s">
        <v>135</v>
      </c>
      <c r="J67" s="405">
        <v>3130</v>
      </c>
      <c r="K67" s="957">
        <v>0</v>
      </c>
      <c r="L67" s="957"/>
      <c r="M67" s="406">
        <f t="shared" si="1"/>
        <v>0</v>
      </c>
      <c r="N67" s="269"/>
      <c r="O67" s="269"/>
      <c r="P67" s="269"/>
      <c r="Q67" s="269"/>
      <c r="R67" s="269"/>
      <c r="S67" s="269"/>
      <c r="T67" s="269"/>
      <c r="U67" s="269"/>
      <c r="V67" s="269"/>
      <c r="W67" s="269"/>
      <c r="X67" s="269"/>
      <c r="Y67" s="269"/>
      <c r="Z67" s="269"/>
      <c r="AA67" s="269"/>
      <c r="AB67" s="269"/>
      <c r="AC67" s="269"/>
      <c r="AD67" s="269"/>
      <c r="AE67" s="269"/>
      <c r="AF67" s="269"/>
      <c r="AG67" s="269"/>
      <c r="AH67" s="269"/>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row>
    <row r="68" spans="1:66" s="271" customFormat="1" ht="13.5" customHeight="1">
      <c r="A68" s="435">
        <v>43</v>
      </c>
      <c r="B68" s="956" t="s">
        <v>459</v>
      </c>
      <c r="C68" s="956"/>
      <c r="D68" s="956"/>
      <c r="E68" s="956"/>
      <c r="F68" s="956"/>
      <c r="G68" s="956"/>
      <c r="H68" s="956"/>
      <c r="I68" s="435" t="s">
        <v>135</v>
      </c>
      <c r="J68" s="405">
        <v>5320</v>
      </c>
      <c r="K68" s="957">
        <v>0</v>
      </c>
      <c r="L68" s="957"/>
      <c r="M68" s="406">
        <f t="shared" si="1"/>
        <v>0</v>
      </c>
      <c r="N68" s="269"/>
      <c r="O68" s="269"/>
      <c r="P68" s="269"/>
      <c r="Q68" s="269"/>
      <c r="R68" s="269"/>
      <c r="S68" s="269"/>
      <c r="T68" s="269"/>
      <c r="U68" s="269"/>
      <c r="V68" s="269"/>
      <c r="W68" s="269"/>
      <c r="X68" s="269"/>
      <c r="Y68" s="269"/>
      <c r="Z68" s="269"/>
      <c r="AA68" s="269"/>
      <c r="AB68" s="269"/>
      <c r="AC68" s="269"/>
      <c r="AD68" s="269"/>
      <c r="AE68" s="269"/>
      <c r="AF68" s="269"/>
      <c r="AG68" s="269"/>
      <c r="AH68" s="269"/>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row>
    <row r="69" spans="1:66" s="271" customFormat="1" ht="13.5" customHeight="1">
      <c r="A69" s="435">
        <v>44</v>
      </c>
      <c r="B69" s="956" t="s">
        <v>460</v>
      </c>
      <c r="C69" s="956"/>
      <c r="D69" s="956"/>
      <c r="E69" s="956"/>
      <c r="F69" s="956"/>
      <c r="G69" s="956"/>
      <c r="H69" s="956"/>
      <c r="I69" s="435" t="s">
        <v>135</v>
      </c>
      <c r="J69" s="405">
        <v>7000</v>
      </c>
      <c r="K69" s="957">
        <v>0</v>
      </c>
      <c r="L69" s="957"/>
      <c r="M69" s="406">
        <f t="shared" si="1"/>
        <v>0</v>
      </c>
      <c r="N69" s="269"/>
      <c r="O69" s="269"/>
      <c r="P69" s="269"/>
      <c r="Q69" s="269"/>
      <c r="R69" s="269"/>
      <c r="S69" s="269"/>
      <c r="T69" s="269"/>
      <c r="U69" s="269"/>
      <c r="V69" s="269"/>
      <c r="W69" s="269"/>
      <c r="X69" s="269"/>
      <c r="Y69" s="269"/>
      <c r="Z69" s="269"/>
      <c r="AA69" s="269"/>
      <c r="AB69" s="269"/>
      <c r="AC69" s="269"/>
      <c r="AD69" s="269"/>
      <c r="AE69" s="269"/>
      <c r="AF69" s="269"/>
      <c r="AG69" s="269"/>
      <c r="AH69" s="269"/>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row>
    <row r="70" spans="1:66" s="271" customFormat="1" ht="28.5" customHeight="1">
      <c r="A70" s="435">
        <v>45</v>
      </c>
      <c r="B70" s="956" t="s">
        <v>368</v>
      </c>
      <c r="C70" s="956"/>
      <c r="D70" s="956"/>
      <c r="E70" s="956"/>
      <c r="F70" s="956"/>
      <c r="G70" s="956"/>
      <c r="H70" s="956"/>
      <c r="I70" s="435" t="s">
        <v>135</v>
      </c>
      <c r="J70" s="405">
        <v>11210</v>
      </c>
      <c r="K70" s="957">
        <v>0</v>
      </c>
      <c r="L70" s="957"/>
      <c r="M70" s="406">
        <f t="shared" si="1"/>
        <v>0</v>
      </c>
      <c r="N70" s="269"/>
      <c r="O70" s="269"/>
      <c r="P70" s="269"/>
      <c r="Q70" s="269"/>
      <c r="R70" s="269"/>
      <c r="S70" s="269"/>
      <c r="T70" s="269"/>
      <c r="U70" s="269"/>
      <c r="V70" s="269"/>
      <c r="W70" s="269"/>
      <c r="X70" s="269"/>
      <c r="Y70" s="269"/>
      <c r="Z70" s="269"/>
      <c r="AA70" s="269"/>
      <c r="AB70" s="269"/>
      <c r="AC70" s="269"/>
      <c r="AD70" s="269"/>
      <c r="AE70" s="269"/>
      <c r="AF70" s="269"/>
      <c r="AG70" s="269"/>
      <c r="AH70" s="269"/>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row>
    <row r="71" spans="1:66" s="271" customFormat="1" ht="28.5" customHeight="1">
      <c r="A71" s="435">
        <v>46</v>
      </c>
      <c r="B71" s="956" t="s">
        <v>369</v>
      </c>
      <c r="C71" s="956"/>
      <c r="D71" s="956"/>
      <c r="E71" s="956"/>
      <c r="F71" s="956"/>
      <c r="G71" s="956"/>
      <c r="H71" s="956"/>
      <c r="I71" s="435" t="s">
        <v>135</v>
      </c>
      <c r="J71" s="405">
        <v>13950</v>
      </c>
      <c r="K71" s="957">
        <v>0</v>
      </c>
      <c r="L71" s="957"/>
      <c r="M71" s="406">
        <f t="shared" si="1"/>
        <v>0</v>
      </c>
      <c r="N71" s="269"/>
      <c r="O71" s="269"/>
      <c r="P71" s="269"/>
      <c r="Q71" s="269"/>
      <c r="R71" s="269"/>
      <c r="S71" s="269"/>
      <c r="T71" s="269"/>
      <c r="U71" s="269"/>
      <c r="V71" s="269"/>
      <c r="W71" s="269"/>
      <c r="X71" s="269"/>
      <c r="Y71" s="269"/>
      <c r="Z71" s="269"/>
      <c r="AA71" s="269"/>
      <c r="AB71" s="269"/>
      <c r="AC71" s="269"/>
      <c r="AD71" s="269"/>
      <c r="AE71" s="269"/>
      <c r="AF71" s="269"/>
      <c r="AG71" s="269"/>
      <c r="AH71" s="269"/>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row>
    <row r="72" spans="1:66" s="271" customFormat="1" ht="13.5">
      <c r="A72" s="435">
        <v>47</v>
      </c>
      <c r="B72" s="956" t="s">
        <v>148</v>
      </c>
      <c r="C72" s="956"/>
      <c r="D72" s="956"/>
      <c r="E72" s="956"/>
      <c r="F72" s="956"/>
      <c r="G72" s="956"/>
      <c r="H72" s="956"/>
      <c r="I72" s="435" t="s">
        <v>145</v>
      </c>
      <c r="J72" s="405">
        <v>1860</v>
      </c>
      <c r="K72" s="957">
        <v>0</v>
      </c>
      <c r="L72" s="957"/>
      <c r="M72" s="406">
        <f t="shared" si="1"/>
        <v>0</v>
      </c>
      <c r="N72" s="269"/>
      <c r="O72" s="269"/>
      <c r="P72" s="269"/>
      <c r="Q72" s="269"/>
      <c r="R72" s="269"/>
      <c r="S72" s="269"/>
      <c r="T72" s="269"/>
      <c r="U72" s="269"/>
      <c r="V72" s="269"/>
      <c r="W72" s="269"/>
      <c r="X72" s="269"/>
      <c r="Y72" s="269"/>
      <c r="Z72" s="269"/>
      <c r="AA72" s="269"/>
      <c r="AB72" s="269"/>
      <c r="AC72" s="269"/>
      <c r="AD72" s="269"/>
      <c r="AE72" s="269"/>
      <c r="AF72" s="269"/>
      <c r="AG72" s="269"/>
      <c r="AH72" s="269"/>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row>
    <row r="73" spans="1:66" s="271" customFormat="1" ht="27.75" customHeight="1">
      <c r="A73" s="435">
        <v>48</v>
      </c>
      <c r="B73" s="956" t="s">
        <v>461</v>
      </c>
      <c r="C73" s="956"/>
      <c r="D73" s="956"/>
      <c r="E73" s="956"/>
      <c r="F73" s="956"/>
      <c r="G73" s="956"/>
      <c r="H73" s="956"/>
      <c r="I73" s="435" t="s">
        <v>145</v>
      </c>
      <c r="J73" s="405">
        <v>5320</v>
      </c>
      <c r="K73" s="957">
        <v>0</v>
      </c>
      <c r="L73" s="957"/>
      <c r="M73" s="406">
        <f t="shared" si="1"/>
        <v>0</v>
      </c>
      <c r="N73" s="269"/>
      <c r="O73" s="269"/>
      <c r="P73" s="269"/>
      <c r="Q73" s="269"/>
      <c r="R73" s="269"/>
      <c r="S73" s="269"/>
      <c r="T73" s="269"/>
      <c r="U73" s="269"/>
      <c r="V73" s="269"/>
      <c r="W73" s="269"/>
      <c r="X73" s="269"/>
      <c r="Y73" s="269"/>
      <c r="Z73" s="269"/>
      <c r="AA73" s="269"/>
      <c r="AB73" s="269"/>
      <c r="AC73" s="269"/>
      <c r="AD73" s="269"/>
      <c r="AE73" s="269"/>
      <c r="AF73" s="269"/>
      <c r="AG73" s="269"/>
      <c r="AH73" s="269"/>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row>
    <row r="74" spans="1:66" s="271" customFormat="1" ht="15" customHeight="1">
      <c r="A74" s="435">
        <v>49</v>
      </c>
      <c r="B74" s="956" t="s">
        <v>149</v>
      </c>
      <c r="C74" s="956"/>
      <c r="D74" s="956"/>
      <c r="E74" s="956"/>
      <c r="F74" s="956"/>
      <c r="G74" s="956"/>
      <c r="H74" s="956"/>
      <c r="I74" s="435" t="s">
        <v>135</v>
      </c>
      <c r="J74" s="405">
        <v>2400</v>
      </c>
      <c r="K74" s="957">
        <v>0</v>
      </c>
      <c r="L74" s="957"/>
      <c r="M74" s="406">
        <f t="shared" si="1"/>
        <v>0</v>
      </c>
      <c r="N74" s="269"/>
      <c r="O74" s="269"/>
      <c r="P74" s="269"/>
      <c r="Q74" s="269"/>
      <c r="R74" s="269"/>
      <c r="S74" s="269"/>
      <c r="T74" s="269"/>
      <c r="U74" s="269"/>
      <c r="V74" s="269"/>
      <c r="W74" s="269"/>
      <c r="X74" s="269"/>
      <c r="Y74" s="269"/>
      <c r="Z74" s="269"/>
      <c r="AA74" s="269"/>
      <c r="AB74" s="269"/>
      <c r="AC74" s="269"/>
      <c r="AD74" s="269"/>
      <c r="AE74" s="269"/>
      <c r="AF74" s="269"/>
      <c r="AG74" s="269"/>
      <c r="AH74" s="269"/>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row>
    <row r="75" spans="1:66" s="271" customFormat="1" ht="43.5" customHeight="1">
      <c r="A75" s="435">
        <v>50</v>
      </c>
      <c r="B75" s="956" t="s">
        <v>583</v>
      </c>
      <c r="C75" s="956"/>
      <c r="D75" s="956"/>
      <c r="E75" s="956"/>
      <c r="F75" s="956"/>
      <c r="G75" s="956"/>
      <c r="H75" s="956"/>
      <c r="I75" s="435" t="s">
        <v>150</v>
      </c>
      <c r="J75" s="405">
        <v>1810</v>
      </c>
      <c r="K75" s="957">
        <v>0</v>
      </c>
      <c r="L75" s="957"/>
      <c r="M75" s="406">
        <f t="shared" si="1"/>
        <v>0</v>
      </c>
      <c r="N75" s="269"/>
      <c r="O75" s="269"/>
      <c r="P75" s="269"/>
      <c r="Q75" s="269"/>
      <c r="R75" s="269"/>
      <c r="S75" s="269"/>
      <c r="T75" s="269"/>
      <c r="U75" s="269"/>
      <c r="V75" s="269"/>
      <c r="W75" s="269"/>
      <c r="X75" s="269"/>
      <c r="Y75" s="269"/>
      <c r="Z75" s="269"/>
      <c r="AA75" s="269"/>
      <c r="AB75" s="269"/>
      <c r="AC75" s="269"/>
      <c r="AD75" s="269"/>
      <c r="AE75" s="269"/>
      <c r="AF75" s="269"/>
      <c r="AG75" s="269"/>
      <c r="AH75" s="269"/>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row>
    <row r="76" spans="1:66" s="354" customFormat="1" ht="27" customHeight="1">
      <c r="A76" s="435">
        <v>51</v>
      </c>
      <c r="B76" s="956" t="s">
        <v>584</v>
      </c>
      <c r="C76" s="956"/>
      <c r="D76" s="956"/>
      <c r="E76" s="956"/>
      <c r="F76" s="956"/>
      <c r="G76" s="956"/>
      <c r="H76" s="956"/>
      <c r="I76" s="435" t="s">
        <v>145</v>
      </c>
      <c r="J76" s="405">
        <v>5320</v>
      </c>
      <c r="K76" s="957">
        <v>0</v>
      </c>
      <c r="L76" s="957"/>
      <c r="M76" s="406">
        <f>J76*K76</f>
        <v>0</v>
      </c>
      <c r="N76" s="352"/>
      <c r="O76" s="352"/>
      <c r="P76" s="352"/>
      <c r="Q76" s="352"/>
      <c r="R76" s="352"/>
      <c r="S76" s="352"/>
      <c r="T76" s="352"/>
      <c r="U76" s="352"/>
      <c r="V76" s="352"/>
      <c r="W76" s="352"/>
      <c r="X76" s="352"/>
      <c r="Y76" s="352"/>
      <c r="Z76" s="352"/>
      <c r="AA76" s="352"/>
      <c r="AB76" s="352"/>
      <c r="AC76" s="352"/>
      <c r="AD76" s="352"/>
      <c r="AE76" s="352"/>
      <c r="AF76" s="352"/>
      <c r="AG76" s="352"/>
      <c r="AH76" s="352"/>
      <c r="AI76" s="353"/>
      <c r="AJ76" s="353"/>
      <c r="AK76" s="353"/>
      <c r="AL76" s="353"/>
      <c r="AM76" s="353"/>
      <c r="AN76" s="353"/>
      <c r="AO76" s="353"/>
      <c r="AP76" s="353"/>
      <c r="AQ76" s="353"/>
      <c r="AR76" s="353"/>
      <c r="AS76" s="353"/>
      <c r="AT76" s="353"/>
      <c r="AU76" s="353"/>
      <c r="AV76" s="353"/>
      <c r="AW76" s="353"/>
      <c r="AX76" s="353"/>
      <c r="AY76" s="353"/>
      <c r="AZ76" s="353"/>
      <c r="BA76" s="353"/>
      <c r="BB76" s="353"/>
      <c r="BC76" s="353"/>
      <c r="BD76" s="353"/>
      <c r="BE76" s="353"/>
      <c r="BF76" s="353"/>
      <c r="BG76" s="353"/>
      <c r="BH76" s="353"/>
      <c r="BI76" s="353"/>
      <c r="BJ76" s="353"/>
      <c r="BK76" s="353"/>
      <c r="BL76" s="353"/>
      <c r="BM76" s="353"/>
      <c r="BN76" s="353"/>
    </row>
    <row r="77" spans="1:66" s="271" customFormat="1" ht="13.5" customHeight="1">
      <c r="A77" s="435">
        <v>52</v>
      </c>
      <c r="B77" s="956" t="s">
        <v>327</v>
      </c>
      <c r="C77" s="956"/>
      <c r="D77" s="956"/>
      <c r="E77" s="956"/>
      <c r="F77" s="956"/>
      <c r="G77" s="956"/>
      <c r="H77" s="956"/>
      <c r="I77" s="435" t="s">
        <v>150</v>
      </c>
      <c r="J77" s="405">
        <v>2950</v>
      </c>
      <c r="K77" s="957">
        <v>0</v>
      </c>
      <c r="L77" s="957"/>
      <c r="M77" s="406">
        <f t="shared" si="1"/>
        <v>0</v>
      </c>
      <c r="N77" s="269"/>
      <c r="O77" s="269"/>
      <c r="P77" s="269"/>
      <c r="Q77" s="269"/>
      <c r="R77" s="269"/>
      <c r="S77" s="269"/>
      <c r="T77" s="269"/>
      <c r="U77" s="269"/>
      <c r="V77" s="269"/>
      <c r="W77" s="269"/>
      <c r="X77" s="269"/>
      <c r="Y77" s="269"/>
      <c r="Z77" s="269"/>
      <c r="AA77" s="269"/>
      <c r="AB77" s="269"/>
      <c r="AC77" s="269"/>
      <c r="AD77" s="269"/>
      <c r="AE77" s="269"/>
      <c r="AF77" s="269"/>
      <c r="AG77" s="269"/>
      <c r="AH77" s="269"/>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row>
    <row r="78" spans="1:66" s="271" customFormat="1" ht="13.5" customHeight="1">
      <c r="A78" s="435">
        <v>53</v>
      </c>
      <c r="B78" s="956" t="s">
        <v>586</v>
      </c>
      <c r="C78" s="956"/>
      <c r="D78" s="956"/>
      <c r="E78" s="956"/>
      <c r="F78" s="956"/>
      <c r="G78" s="956"/>
      <c r="H78" s="956"/>
      <c r="I78" s="435" t="s">
        <v>151</v>
      </c>
      <c r="J78" s="405">
        <v>1170</v>
      </c>
      <c r="K78" s="957">
        <v>0</v>
      </c>
      <c r="L78" s="957"/>
      <c r="M78" s="406">
        <f t="shared" si="1"/>
        <v>0</v>
      </c>
      <c r="N78" s="269"/>
      <c r="O78" s="269"/>
      <c r="P78" s="269"/>
      <c r="Q78" s="269"/>
      <c r="R78" s="269"/>
      <c r="S78" s="269"/>
      <c r="T78" s="269"/>
      <c r="U78" s="269"/>
      <c r="V78" s="269"/>
      <c r="W78" s="269"/>
      <c r="X78" s="269"/>
      <c r="Y78" s="269"/>
      <c r="Z78" s="269"/>
      <c r="AA78" s="269"/>
      <c r="AB78" s="269"/>
      <c r="AC78" s="269"/>
      <c r="AD78" s="269"/>
      <c r="AE78" s="269"/>
      <c r="AF78" s="269"/>
      <c r="AG78" s="269"/>
      <c r="AH78" s="269"/>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row>
    <row r="79" spans="1:66" s="271" customFormat="1" ht="13.5" customHeight="1">
      <c r="A79" s="435">
        <v>54</v>
      </c>
      <c r="B79" s="956" t="s">
        <v>587</v>
      </c>
      <c r="C79" s="956"/>
      <c r="D79" s="956"/>
      <c r="E79" s="956"/>
      <c r="F79" s="956"/>
      <c r="G79" s="956"/>
      <c r="H79" s="956"/>
      <c r="I79" s="435" t="s">
        <v>151</v>
      </c>
      <c r="J79" s="405">
        <v>1770</v>
      </c>
      <c r="K79" s="957">
        <v>0</v>
      </c>
      <c r="L79" s="957"/>
      <c r="M79" s="406">
        <f t="shared" si="1"/>
        <v>0</v>
      </c>
      <c r="N79" s="269"/>
      <c r="O79" s="269"/>
      <c r="P79" s="269"/>
      <c r="Q79" s="269"/>
      <c r="R79" s="269"/>
      <c r="S79" s="269"/>
      <c r="T79" s="269"/>
      <c r="U79" s="269"/>
      <c r="V79" s="269"/>
      <c r="W79" s="269"/>
      <c r="X79" s="269"/>
      <c r="Y79" s="269"/>
      <c r="Z79" s="269"/>
      <c r="AA79" s="269"/>
      <c r="AB79" s="269"/>
      <c r="AC79" s="269"/>
      <c r="AD79" s="269"/>
      <c r="AE79" s="269"/>
      <c r="AF79" s="269"/>
      <c r="AG79" s="269"/>
      <c r="AH79" s="269"/>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row>
    <row r="80" spans="1:66" s="271" customFormat="1" ht="13.5" customHeight="1">
      <c r="A80" s="435">
        <v>55</v>
      </c>
      <c r="B80" s="956" t="s">
        <v>585</v>
      </c>
      <c r="C80" s="956"/>
      <c r="D80" s="956"/>
      <c r="E80" s="956"/>
      <c r="F80" s="956"/>
      <c r="G80" s="956"/>
      <c r="H80" s="956"/>
      <c r="I80" s="435" t="s">
        <v>135</v>
      </c>
      <c r="J80" s="405">
        <v>2050</v>
      </c>
      <c r="K80" s="957">
        <v>0</v>
      </c>
      <c r="L80" s="957"/>
      <c r="M80" s="406">
        <f t="shared" si="1"/>
        <v>0</v>
      </c>
      <c r="N80" s="269"/>
      <c r="O80" s="269"/>
      <c r="P80" s="269"/>
      <c r="Q80" s="269"/>
      <c r="R80" s="269"/>
      <c r="S80" s="269"/>
      <c r="T80" s="269"/>
      <c r="U80" s="269"/>
      <c r="V80" s="269"/>
      <c r="W80" s="269"/>
      <c r="X80" s="269"/>
      <c r="Y80" s="269"/>
      <c r="Z80" s="269"/>
      <c r="AA80" s="269"/>
      <c r="AB80" s="269"/>
      <c r="AC80" s="269"/>
      <c r="AD80" s="269"/>
      <c r="AE80" s="269"/>
      <c r="AF80" s="269"/>
      <c r="AG80" s="269"/>
      <c r="AH80" s="269"/>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row>
    <row r="81" spans="1:66" s="271" customFormat="1" ht="13.5" customHeight="1">
      <c r="A81" s="435">
        <v>56</v>
      </c>
      <c r="B81" s="956" t="s">
        <v>152</v>
      </c>
      <c r="C81" s="956"/>
      <c r="D81" s="956"/>
      <c r="E81" s="956"/>
      <c r="F81" s="956"/>
      <c r="G81" s="956"/>
      <c r="H81" s="956"/>
      <c r="I81" s="435" t="s">
        <v>328</v>
      </c>
      <c r="J81" s="405">
        <v>4200</v>
      </c>
      <c r="K81" s="957">
        <v>0</v>
      </c>
      <c r="L81" s="957"/>
      <c r="M81" s="406">
        <f t="shared" si="1"/>
        <v>0</v>
      </c>
      <c r="N81" s="269"/>
      <c r="O81" s="269"/>
      <c r="P81" s="269"/>
      <c r="Q81" s="269"/>
      <c r="R81" s="269"/>
      <c r="S81" s="269"/>
      <c r="T81" s="269"/>
      <c r="U81" s="269"/>
      <c r="V81" s="269"/>
      <c r="W81" s="269"/>
      <c r="X81" s="269"/>
      <c r="Y81" s="269"/>
      <c r="Z81" s="269"/>
      <c r="AA81" s="269"/>
      <c r="AB81" s="269"/>
      <c r="AC81" s="269"/>
      <c r="AD81" s="269"/>
      <c r="AE81" s="269"/>
      <c r="AF81" s="269"/>
      <c r="AG81" s="269"/>
      <c r="AH81" s="269"/>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row>
    <row r="82" spans="1:66" s="271" customFormat="1" ht="13.5" customHeight="1">
      <c r="A82" s="435">
        <v>57</v>
      </c>
      <c r="B82" s="956" t="s">
        <v>285</v>
      </c>
      <c r="C82" s="956"/>
      <c r="D82" s="956"/>
      <c r="E82" s="956"/>
      <c r="F82" s="956"/>
      <c r="G82" s="956"/>
      <c r="H82" s="956"/>
      <c r="I82" s="435" t="s">
        <v>135</v>
      </c>
      <c r="J82" s="405">
        <v>1950</v>
      </c>
      <c r="K82" s="957">
        <v>0</v>
      </c>
      <c r="L82" s="957"/>
      <c r="M82" s="406">
        <f t="shared" si="1"/>
        <v>0</v>
      </c>
      <c r="N82" s="269"/>
      <c r="O82" s="269"/>
      <c r="P82" s="269"/>
      <c r="Q82" s="269"/>
      <c r="R82" s="269"/>
      <c r="S82" s="269"/>
      <c r="T82" s="269"/>
      <c r="U82" s="269"/>
      <c r="V82" s="269"/>
      <c r="W82" s="269"/>
      <c r="X82" s="269"/>
      <c r="Y82" s="269"/>
      <c r="Z82" s="269"/>
      <c r="AA82" s="269"/>
      <c r="AB82" s="269"/>
      <c r="AC82" s="269"/>
      <c r="AD82" s="269"/>
      <c r="AE82" s="269"/>
      <c r="AF82" s="269"/>
      <c r="AG82" s="269"/>
      <c r="AH82" s="269"/>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row>
    <row r="83" spans="1:66" s="271" customFormat="1" ht="13.5" customHeight="1">
      <c r="A83" s="435">
        <v>58</v>
      </c>
      <c r="B83" s="956" t="s">
        <v>286</v>
      </c>
      <c r="C83" s="956"/>
      <c r="D83" s="956"/>
      <c r="E83" s="956"/>
      <c r="F83" s="956"/>
      <c r="G83" s="956"/>
      <c r="H83" s="956"/>
      <c r="I83" s="435" t="s">
        <v>135</v>
      </c>
      <c r="J83" s="405">
        <v>3300</v>
      </c>
      <c r="K83" s="957">
        <v>0</v>
      </c>
      <c r="L83" s="957"/>
      <c r="M83" s="406">
        <f t="shared" si="1"/>
        <v>0</v>
      </c>
      <c r="N83" s="269"/>
      <c r="O83" s="269"/>
      <c r="P83" s="269"/>
      <c r="Q83" s="269"/>
      <c r="R83" s="269"/>
      <c r="S83" s="269"/>
      <c r="T83" s="269"/>
      <c r="U83" s="269"/>
      <c r="V83" s="269"/>
      <c r="W83" s="269"/>
      <c r="X83" s="269"/>
      <c r="Y83" s="269"/>
      <c r="Z83" s="269"/>
      <c r="AA83" s="269"/>
      <c r="AB83" s="269"/>
      <c r="AC83" s="269"/>
      <c r="AD83" s="269"/>
      <c r="AE83" s="269"/>
      <c r="AF83" s="269"/>
      <c r="AG83" s="269"/>
      <c r="AH83" s="269"/>
      <c r="AI83" s="270"/>
      <c r="AJ83" s="270"/>
      <c r="AK83" s="270"/>
      <c r="AL83" s="270"/>
      <c r="AM83" s="270"/>
      <c r="AN83" s="270"/>
      <c r="AO83" s="270"/>
      <c r="AP83" s="270"/>
      <c r="AQ83" s="270"/>
      <c r="AR83" s="270"/>
      <c r="AS83" s="270"/>
      <c r="AT83" s="270"/>
      <c r="AU83" s="270"/>
      <c r="AV83" s="270"/>
      <c r="AW83" s="270"/>
      <c r="AX83" s="270"/>
      <c r="AY83" s="270"/>
      <c r="AZ83" s="270"/>
      <c r="BA83" s="270"/>
      <c r="BB83" s="270"/>
      <c r="BC83" s="270"/>
      <c r="BD83" s="270"/>
      <c r="BE83" s="270"/>
      <c r="BF83" s="270"/>
      <c r="BG83" s="270"/>
      <c r="BH83" s="270"/>
      <c r="BI83" s="270"/>
      <c r="BJ83" s="270"/>
      <c r="BK83" s="270"/>
      <c r="BL83" s="270"/>
      <c r="BM83" s="270"/>
      <c r="BN83" s="270"/>
    </row>
    <row r="84" spans="1:66" s="271" customFormat="1" ht="13.5" customHeight="1">
      <c r="A84" s="435">
        <v>59</v>
      </c>
      <c r="B84" s="956" t="s">
        <v>153</v>
      </c>
      <c r="C84" s="956"/>
      <c r="D84" s="956"/>
      <c r="E84" s="956"/>
      <c r="F84" s="956"/>
      <c r="G84" s="956"/>
      <c r="H84" s="956"/>
      <c r="I84" s="435" t="s">
        <v>135</v>
      </c>
      <c r="J84" s="405">
        <v>1170</v>
      </c>
      <c r="K84" s="957">
        <v>0</v>
      </c>
      <c r="L84" s="957"/>
      <c r="M84" s="406">
        <f t="shared" si="1"/>
        <v>0</v>
      </c>
      <c r="N84" s="269"/>
      <c r="O84" s="269"/>
      <c r="P84" s="269"/>
      <c r="Q84" s="269"/>
      <c r="R84" s="269"/>
      <c r="S84" s="269"/>
      <c r="T84" s="269"/>
      <c r="U84" s="269"/>
      <c r="V84" s="269"/>
      <c r="W84" s="269"/>
      <c r="X84" s="269"/>
      <c r="Y84" s="269"/>
      <c r="Z84" s="269"/>
      <c r="AA84" s="269"/>
      <c r="AB84" s="269"/>
      <c r="AC84" s="269"/>
      <c r="AD84" s="269"/>
      <c r="AE84" s="269"/>
      <c r="AF84" s="269"/>
      <c r="AG84" s="269"/>
      <c r="AH84" s="269"/>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row>
    <row r="85" spans="1:66" s="271" customFormat="1" ht="13.5" customHeight="1">
      <c r="A85" s="435">
        <v>60</v>
      </c>
      <c r="B85" s="956" t="s">
        <v>705</v>
      </c>
      <c r="C85" s="956"/>
      <c r="D85" s="956"/>
      <c r="E85" s="956"/>
      <c r="F85" s="956"/>
      <c r="G85" s="956"/>
      <c r="H85" s="956"/>
      <c r="I85" s="435" t="s">
        <v>291</v>
      </c>
      <c r="J85" s="405">
        <v>270</v>
      </c>
      <c r="K85" s="957">
        <v>0</v>
      </c>
      <c r="L85" s="957"/>
      <c r="M85" s="406">
        <f t="shared" si="1"/>
        <v>0</v>
      </c>
      <c r="N85" s="269"/>
      <c r="O85" s="269"/>
      <c r="P85" s="269"/>
      <c r="Q85" s="269"/>
      <c r="R85" s="269"/>
      <c r="S85" s="269"/>
      <c r="T85" s="269"/>
      <c r="U85" s="269"/>
      <c r="V85" s="269"/>
      <c r="W85" s="269"/>
      <c r="X85" s="269"/>
      <c r="Y85" s="269"/>
      <c r="Z85" s="269"/>
      <c r="AA85" s="269"/>
      <c r="AB85" s="269"/>
      <c r="AC85" s="269"/>
      <c r="AD85" s="269"/>
      <c r="AE85" s="269"/>
      <c r="AF85" s="269"/>
      <c r="AG85" s="269"/>
      <c r="AH85" s="269"/>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row>
    <row r="86" spans="1:66" s="271" customFormat="1" ht="13.5" customHeight="1">
      <c r="A86" s="435">
        <v>61</v>
      </c>
      <c r="B86" s="956" t="s">
        <v>154</v>
      </c>
      <c r="C86" s="956"/>
      <c r="D86" s="956"/>
      <c r="E86" s="956"/>
      <c r="F86" s="956"/>
      <c r="G86" s="956"/>
      <c r="H86" s="956"/>
      <c r="I86" s="435" t="s">
        <v>135</v>
      </c>
      <c r="J86" s="405">
        <v>1660</v>
      </c>
      <c r="K86" s="957">
        <v>0</v>
      </c>
      <c r="L86" s="957"/>
      <c r="M86" s="406">
        <f t="shared" si="1"/>
        <v>0</v>
      </c>
      <c r="N86" s="269"/>
      <c r="O86" s="269"/>
      <c r="P86" s="269"/>
      <c r="Q86" s="269"/>
      <c r="R86" s="269"/>
      <c r="S86" s="269"/>
      <c r="T86" s="269"/>
      <c r="U86" s="269"/>
      <c r="V86" s="269"/>
      <c r="W86" s="269"/>
      <c r="X86" s="269"/>
      <c r="Y86" s="269"/>
      <c r="Z86" s="269"/>
      <c r="AA86" s="269"/>
      <c r="AB86" s="269"/>
      <c r="AC86" s="269"/>
      <c r="AD86" s="269"/>
      <c r="AE86" s="269"/>
      <c r="AF86" s="269"/>
      <c r="AG86" s="269"/>
      <c r="AH86" s="269"/>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row>
    <row r="87" spans="1:66" s="271" customFormat="1" ht="13.5" customHeight="1">
      <c r="A87" s="435">
        <v>62</v>
      </c>
      <c r="B87" s="956" t="s">
        <v>155</v>
      </c>
      <c r="C87" s="956"/>
      <c r="D87" s="956"/>
      <c r="E87" s="956"/>
      <c r="F87" s="956"/>
      <c r="G87" s="956"/>
      <c r="H87" s="956"/>
      <c r="I87" s="435" t="s">
        <v>151</v>
      </c>
      <c r="J87" s="405">
        <v>410</v>
      </c>
      <c r="K87" s="957">
        <v>0</v>
      </c>
      <c r="L87" s="957"/>
      <c r="M87" s="406">
        <f t="shared" si="1"/>
        <v>0</v>
      </c>
      <c r="N87" s="269"/>
      <c r="O87" s="269"/>
      <c r="P87" s="269"/>
      <c r="Q87" s="269"/>
      <c r="R87" s="269"/>
      <c r="S87" s="269"/>
      <c r="T87" s="269"/>
      <c r="U87" s="269"/>
      <c r="V87" s="269"/>
      <c r="W87" s="269"/>
      <c r="X87" s="269"/>
      <c r="Y87" s="269"/>
      <c r="Z87" s="269"/>
      <c r="AA87" s="269"/>
      <c r="AB87" s="269"/>
      <c r="AC87" s="269"/>
      <c r="AD87" s="269"/>
      <c r="AE87" s="269"/>
      <c r="AF87" s="269"/>
      <c r="AG87" s="269"/>
      <c r="AH87" s="269"/>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row>
    <row r="88" spans="1:66" s="271" customFormat="1" ht="13.5" customHeight="1">
      <c r="A88" s="435">
        <v>63</v>
      </c>
      <c r="B88" s="956" t="s">
        <v>329</v>
      </c>
      <c r="C88" s="956"/>
      <c r="D88" s="956"/>
      <c r="E88" s="956"/>
      <c r="F88" s="956"/>
      <c r="G88" s="956"/>
      <c r="H88" s="956"/>
      <c r="I88" s="435" t="s">
        <v>135</v>
      </c>
      <c r="J88" s="405">
        <v>3294</v>
      </c>
      <c r="K88" s="957">
        <v>0</v>
      </c>
      <c r="L88" s="957"/>
      <c r="M88" s="406">
        <f t="shared" si="1"/>
        <v>0</v>
      </c>
      <c r="N88" s="269"/>
      <c r="O88" s="269"/>
      <c r="P88" s="269"/>
      <c r="Q88" s="269"/>
      <c r="R88" s="269"/>
      <c r="S88" s="269"/>
      <c r="T88" s="269"/>
      <c r="U88" s="269"/>
      <c r="V88" s="269"/>
      <c r="W88" s="269"/>
      <c r="X88" s="269"/>
      <c r="Y88" s="269"/>
      <c r="Z88" s="269"/>
      <c r="AA88" s="269"/>
      <c r="AB88" s="269"/>
      <c r="AC88" s="269"/>
      <c r="AD88" s="269"/>
      <c r="AE88" s="269"/>
      <c r="AF88" s="269"/>
      <c r="AG88" s="269"/>
      <c r="AH88" s="269"/>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row>
    <row r="89" spans="1:66" s="271" customFormat="1" ht="13.5" customHeight="1">
      <c r="A89" s="435">
        <v>64</v>
      </c>
      <c r="B89" s="956" t="s">
        <v>157</v>
      </c>
      <c r="C89" s="956"/>
      <c r="D89" s="956"/>
      <c r="E89" s="956"/>
      <c r="F89" s="956"/>
      <c r="G89" s="956"/>
      <c r="H89" s="956"/>
      <c r="I89" s="435" t="s">
        <v>135</v>
      </c>
      <c r="J89" s="405">
        <v>5500</v>
      </c>
      <c r="K89" s="957">
        <v>0</v>
      </c>
      <c r="L89" s="957"/>
      <c r="M89" s="406">
        <f t="shared" si="1"/>
        <v>0</v>
      </c>
      <c r="N89" s="269"/>
      <c r="O89" s="269"/>
      <c r="P89" s="269"/>
      <c r="Q89" s="269"/>
      <c r="R89" s="269"/>
      <c r="S89" s="269"/>
      <c r="T89" s="269"/>
      <c r="U89" s="269"/>
      <c r="V89" s="269"/>
      <c r="W89" s="269"/>
      <c r="X89" s="269"/>
      <c r="Y89" s="269"/>
      <c r="Z89" s="269"/>
      <c r="AA89" s="269"/>
      <c r="AB89" s="269"/>
      <c r="AC89" s="269"/>
      <c r="AD89" s="269"/>
      <c r="AE89" s="269"/>
      <c r="AF89" s="269"/>
      <c r="AG89" s="269"/>
      <c r="AH89" s="269"/>
      <c r="AI89" s="270"/>
      <c r="AJ89" s="270"/>
      <c r="AK89" s="270"/>
      <c r="AL89" s="270"/>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row>
    <row r="90" spans="1:66" s="271" customFormat="1" ht="13.5" customHeight="1">
      <c r="A90" s="435">
        <v>65</v>
      </c>
      <c r="B90" s="956" t="s">
        <v>156</v>
      </c>
      <c r="C90" s="956"/>
      <c r="D90" s="956"/>
      <c r="E90" s="956"/>
      <c r="F90" s="956"/>
      <c r="G90" s="956"/>
      <c r="H90" s="956"/>
      <c r="I90" s="435" t="s">
        <v>135</v>
      </c>
      <c r="J90" s="405">
        <v>3994</v>
      </c>
      <c r="K90" s="957">
        <v>0</v>
      </c>
      <c r="L90" s="957"/>
      <c r="M90" s="406">
        <f t="shared" si="1"/>
        <v>0</v>
      </c>
      <c r="N90" s="269"/>
      <c r="O90" s="269"/>
      <c r="P90" s="269"/>
      <c r="Q90" s="269"/>
      <c r="R90" s="269"/>
      <c r="S90" s="269"/>
      <c r="T90" s="269"/>
      <c r="U90" s="269"/>
      <c r="V90" s="269"/>
      <c r="W90" s="269"/>
      <c r="X90" s="269"/>
      <c r="Y90" s="269"/>
      <c r="Z90" s="269"/>
      <c r="AA90" s="269"/>
      <c r="AB90" s="269"/>
      <c r="AC90" s="269"/>
      <c r="AD90" s="269"/>
      <c r="AE90" s="269"/>
      <c r="AF90" s="269"/>
      <c r="AG90" s="269"/>
      <c r="AH90" s="269"/>
      <c r="AI90" s="270"/>
      <c r="AJ90" s="270"/>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row>
    <row r="91" spans="1:66" s="271" customFormat="1" ht="13.5" customHeight="1">
      <c r="A91" s="435">
        <v>66</v>
      </c>
      <c r="B91" s="956" t="s">
        <v>433</v>
      </c>
      <c r="C91" s="956"/>
      <c r="D91" s="956"/>
      <c r="E91" s="956"/>
      <c r="F91" s="956"/>
      <c r="G91" s="956"/>
      <c r="H91" s="956"/>
      <c r="I91" s="435" t="s">
        <v>135</v>
      </c>
      <c r="J91" s="405">
        <v>4820</v>
      </c>
      <c r="K91" s="957">
        <v>0</v>
      </c>
      <c r="L91" s="957"/>
      <c r="M91" s="406">
        <f t="shared" si="1"/>
        <v>0</v>
      </c>
      <c r="N91" s="269"/>
      <c r="O91" s="269"/>
      <c r="P91" s="269"/>
      <c r="Q91" s="269"/>
      <c r="R91" s="269"/>
      <c r="S91" s="269"/>
      <c r="T91" s="269"/>
      <c r="U91" s="269"/>
      <c r="V91" s="269"/>
      <c r="W91" s="269"/>
      <c r="X91" s="269"/>
      <c r="Y91" s="269"/>
      <c r="Z91" s="269"/>
      <c r="AA91" s="269"/>
      <c r="AB91" s="269"/>
      <c r="AC91" s="269"/>
      <c r="AD91" s="269"/>
      <c r="AE91" s="269"/>
      <c r="AF91" s="269"/>
      <c r="AG91" s="269"/>
      <c r="AH91" s="269"/>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row>
    <row r="92" spans="1:66" s="271" customFormat="1" ht="13.5" customHeight="1">
      <c r="A92" s="435">
        <v>67</v>
      </c>
      <c r="B92" s="956" t="s">
        <v>434</v>
      </c>
      <c r="C92" s="956"/>
      <c r="D92" s="956"/>
      <c r="E92" s="956"/>
      <c r="F92" s="956"/>
      <c r="G92" s="956"/>
      <c r="H92" s="956"/>
      <c r="I92" s="435" t="s">
        <v>135</v>
      </c>
      <c r="J92" s="405">
        <v>7575</v>
      </c>
      <c r="K92" s="957">
        <v>0</v>
      </c>
      <c r="L92" s="957"/>
      <c r="M92" s="406">
        <f aca="true" t="shared" si="2" ref="M92:M123">J92*K92</f>
        <v>0</v>
      </c>
      <c r="N92" s="269"/>
      <c r="O92" s="269"/>
      <c r="P92" s="269"/>
      <c r="Q92" s="269"/>
      <c r="R92" s="269"/>
      <c r="S92" s="269"/>
      <c r="T92" s="269"/>
      <c r="U92" s="269"/>
      <c r="V92" s="269"/>
      <c r="W92" s="269"/>
      <c r="X92" s="269"/>
      <c r="Y92" s="269"/>
      <c r="Z92" s="269"/>
      <c r="AA92" s="269"/>
      <c r="AB92" s="269"/>
      <c r="AC92" s="269"/>
      <c r="AD92" s="269"/>
      <c r="AE92" s="269"/>
      <c r="AF92" s="269"/>
      <c r="AG92" s="269"/>
      <c r="AH92" s="269"/>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row>
    <row r="93" spans="1:66" s="271" customFormat="1" ht="13.5" customHeight="1">
      <c r="A93" s="435">
        <v>68</v>
      </c>
      <c r="B93" s="956" t="s">
        <v>435</v>
      </c>
      <c r="C93" s="956"/>
      <c r="D93" s="956"/>
      <c r="E93" s="956"/>
      <c r="F93" s="956"/>
      <c r="G93" s="956"/>
      <c r="H93" s="956"/>
      <c r="I93" s="435" t="s">
        <v>135</v>
      </c>
      <c r="J93" s="405">
        <v>3215</v>
      </c>
      <c r="K93" s="957">
        <v>0</v>
      </c>
      <c r="L93" s="957"/>
      <c r="M93" s="406">
        <f t="shared" si="2"/>
        <v>0</v>
      </c>
      <c r="N93" s="269"/>
      <c r="O93" s="269"/>
      <c r="P93" s="269"/>
      <c r="Q93" s="269"/>
      <c r="R93" s="269"/>
      <c r="S93" s="269"/>
      <c r="T93" s="269"/>
      <c r="U93" s="269"/>
      <c r="V93" s="269"/>
      <c r="W93" s="269"/>
      <c r="X93" s="269"/>
      <c r="Y93" s="269"/>
      <c r="Z93" s="269"/>
      <c r="AA93" s="269"/>
      <c r="AB93" s="269"/>
      <c r="AC93" s="269"/>
      <c r="AD93" s="269"/>
      <c r="AE93" s="269"/>
      <c r="AF93" s="269"/>
      <c r="AG93" s="269"/>
      <c r="AH93" s="269"/>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row>
    <row r="94" spans="1:66" s="271" customFormat="1" ht="13.5" customHeight="1">
      <c r="A94" s="435">
        <v>69</v>
      </c>
      <c r="B94" s="956" t="s">
        <v>431</v>
      </c>
      <c r="C94" s="956"/>
      <c r="D94" s="956"/>
      <c r="E94" s="956"/>
      <c r="F94" s="956"/>
      <c r="G94" s="956"/>
      <c r="H94" s="956"/>
      <c r="I94" s="435" t="s">
        <v>135</v>
      </c>
      <c r="J94" s="405">
        <v>1600</v>
      </c>
      <c r="K94" s="957">
        <v>0</v>
      </c>
      <c r="L94" s="957"/>
      <c r="M94" s="406">
        <f t="shared" si="2"/>
        <v>0</v>
      </c>
      <c r="N94" s="269"/>
      <c r="O94" s="269"/>
      <c r="P94" s="269"/>
      <c r="Q94" s="269"/>
      <c r="R94" s="269"/>
      <c r="S94" s="269"/>
      <c r="T94" s="269"/>
      <c r="U94" s="269"/>
      <c r="V94" s="269"/>
      <c r="W94" s="269"/>
      <c r="X94" s="269"/>
      <c r="Y94" s="269"/>
      <c r="Z94" s="269"/>
      <c r="AA94" s="269"/>
      <c r="AB94" s="269"/>
      <c r="AC94" s="269"/>
      <c r="AD94" s="269"/>
      <c r="AE94" s="269"/>
      <c r="AF94" s="269"/>
      <c r="AG94" s="269"/>
      <c r="AH94" s="269"/>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row>
    <row r="95" spans="1:66" s="271" customFormat="1" ht="13.5" customHeight="1">
      <c r="A95" s="435">
        <v>70</v>
      </c>
      <c r="B95" s="956" t="s">
        <v>432</v>
      </c>
      <c r="C95" s="956"/>
      <c r="D95" s="956"/>
      <c r="E95" s="956"/>
      <c r="F95" s="956"/>
      <c r="G95" s="956"/>
      <c r="H95" s="956"/>
      <c r="I95" s="435" t="s">
        <v>135</v>
      </c>
      <c r="J95" s="405">
        <v>2660</v>
      </c>
      <c r="K95" s="957">
        <v>0</v>
      </c>
      <c r="L95" s="957"/>
      <c r="M95" s="406">
        <f t="shared" si="2"/>
        <v>0</v>
      </c>
      <c r="N95" s="269"/>
      <c r="O95" s="269"/>
      <c r="P95" s="269"/>
      <c r="Q95" s="269"/>
      <c r="R95" s="269"/>
      <c r="S95" s="269"/>
      <c r="T95" s="269"/>
      <c r="U95" s="269"/>
      <c r="V95" s="269"/>
      <c r="W95" s="269"/>
      <c r="X95" s="269"/>
      <c r="Y95" s="269"/>
      <c r="Z95" s="269"/>
      <c r="AA95" s="269"/>
      <c r="AB95" s="269"/>
      <c r="AC95" s="269"/>
      <c r="AD95" s="269"/>
      <c r="AE95" s="269"/>
      <c r="AF95" s="269"/>
      <c r="AG95" s="269"/>
      <c r="AH95" s="269"/>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row>
    <row r="96" spans="1:66" s="271" customFormat="1" ht="13.5" customHeight="1">
      <c r="A96" s="435">
        <v>71</v>
      </c>
      <c r="B96" s="956" t="s">
        <v>588</v>
      </c>
      <c r="C96" s="956"/>
      <c r="D96" s="956"/>
      <c r="E96" s="956"/>
      <c r="F96" s="956"/>
      <c r="G96" s="956"/>
      <c r="H96" s="956"/>
      <c r="I96" s="435" t="s">
        <v>135</v>
      </c>
      <c r="J96" s="405">
        <v>1520</v>
      </c>
      <c r="K96" s="957">
        <v>0</v>
      </c>
      <c r="L96" s="957"/>
      <c r="M96" s="406">
        <f t="shared" si="2"/>
        <v>0</v>
      </c>
      <c r="N96" s="269"/>
      <c r="O96" s="269"/>
      <c r="P96" s="269"/>
      <c r="Q96" s="269"/>
      <c r="R96" s="269"/>
      <c r="S96" s="269"/>
      <c r="T96" s="269"/>
      <c r="U96" s="269"/>
      <c r="V96" s="269"/>
      <c r="W96" s="269"/>
      <c r="X96" s="269"/>
      <c r="Y96" s="269"/>
      <c r="Z96" s="269"/>
      <c r="AA96" s="269"/>
      <c r="AB96" s="269"/>
      <c r="AC96" s="269"/>
      <c r="AD96" s="269"/>
      <c r="AE96" s="269"/>
      <c r="AF96" s="269"/>
      <c r="AG96" s="269"/>
      <c r="AH96" s="269"/>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row>
    <row r="97" spans="1:66" s="271" customFormat="1" ht="13.5" customHeight="1">
      <c r="A97" s="435">
        <v>72</v>
      </c>
      <c r="B97" s="956" t="s">
        <v>589</v>
      </c>
      <c r="C97" s="956"/>
      <c r="D97" s="956"/>
      <c r="E97" s="956"/>
      <c r="F97" s="956"/>
      <c r="G97" s="956"/>
      <c r="H97" s="956"/>
      <c r="I97" s="435" t="s">
        <v>135</v>
      </c>
      <c r="J97" s="405">
        <v>2100</v>
      </c>
      <c r="K97" s="957">
        <v>0</v>
      </c>
      <c r="L97" s="957"/>
      <c r="M97" s="406">
        <f t="shared" si="2"/>
        <v>0</v>
      </c>
      <c r="N97" s="269"/>
      <c r="O97" s="269"/>
      <c r="P97" s="269"/>
      <c r="Q97" s="269"/>
      <c r="R97" s="269"/>
      <c r="S97" s="269"/>
      <c r="T97" s="269"/>
      <c r="U97" s="269"/>
      <c r="V97" s="269"/>
      <c r="W97" s="269"/>
      <c r="X97" s="269"/>
      <c r="Y97" s="269"/>
      <c r="Z97" s="269"/>
      <c r="AA97" s="269"/>
      <c r="AB97" s="269"/>
      <c r="AC97" s="269"/>
      <c r="AD97" s="269"/>
      <c r="AE97" s="269"/>
      <c r="AF97" s="269"/>
      <c r="AG97" s="269"/>
      <c r="AH97" s="269"/>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row>
    <row r="98" spans="1:66" s="271" customFormat="1" ht="13.5" customHeight="1">
      <c r="A98" s="435">
        <v>73</v>
      </c>
      <c r="B98" s="956" t="s">
        <v>330</v>
      </c>
      <c r="C98" s="956"/>
      <c r="D98" s="956"/>
      <c r="E98" s="956"/>
      <c r="F98" s="956"/>
      <c r="G98" s="956"/>
      <c r="H98" s="956"/>
      <c r="I98" s="435" t="s">
        <v>135</v>
      </c>
      <c r="J98" s="405">
        <v>4090</v>
      </c>
      <c r="K98" s="957">
        <v>0</v>
      </c>
      <c r="L98" s="957"/>
      <c r="M98" s="406">
        <f t="shared" si="2"/>
        <v>0</v>
      </c>
      <c r="N98" s="269"/>
      <c r="O98" s="269"/>
      <c r="P98" s="269"/>
      <c r="Q98" s="269"/>
      <c r="R98" s="269"/>
      <c r="S98" s="269"/>
      <c r="T98" s="269"/>
      <c r="U98" s="269"/>
      <c r="V98" s="269"/>
      <c r="W98" s="269"/>
      <c r="X98" s="269"/>
      <c r="Y98" s="269"/>
      <c r="Z98" s="269"/>
      <c r="AA98" s="269"/>
      <c r="AB98" s="269"/>
      <c r="AC98" s="269"/>
      <c r="AD98" s="269"/>
      <c r="AE98" s="269"/>
      <c r="AF98" s="269"/>
      <c r="AG98" s="269"/>
      <c r="AH98" s="269"/>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row>
    <row r="99" spans="1:66" s="271" customFormat="1" ht="13.5" customHeight="1">
      <c r="A99" s="435">
        <v>74</v>
      </c>
      <c r="B99" s="956" t="s">
        <v>158</v>
      </c>
      <c r="C99" s="956"/>
      <c r="D99" s="956"/>
      <c r="E99" s="956"/>
      <c r="F99" s="956"/>
      <c r="G99" s="956"/>
      <c r="H99" s="956"/>
      <c r="I99" s="435" t="s">
        <v>135</v>
      </c>
      <c r="J99" s="405">
        <v>5680</v>
      </c>
      <c r="K99" s="957">
        <v>0</v>
      </c>
      <c r="L99" s="957"/>
      <c r="M99" s="406">
        <f t="shared" si="2"/>
        <v>0</v>
      </c>
      <c r="N99" s="269"/>
      <c r="O99" s="269"/>
      <c r="P99" s="269"/>
      <c r="Q99" s="269"/>
      <c r="R99" s="269"/>
      <c r="S99" s="269"/>
      <c r="T99" s="269"/>
      <c r="U99" s="269"/>
      <c r="V99" s="269"/>
      <c r="W99" s="269"/>
      <c r="X99" s="269"/>
      <c r="Y99" s="269"/>
      <c r="Z99" s="269"/>
      <c r="AA99" s="269"/>
      <c r="AB99" s="269"/>
      <c r="AC99" s="269"/>
      <c r="AD99" s="269"/>
      <c r="AE99" s="269"/>
      <c r="AF99" s="269"/>
      <c r="AG99" s="269"/>
      <c r="AH99" s="269"/>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row>
    <row r="100" spans="1:66" s="271" customFormat="1" ht="13.5" customHeight="1">
      <c r="A100" s="435">
        <v>75</v>
      </c>
      <c r="B100" s="956" t="s">
        <v>159</v>
      </c>
      <c r="C100" s="956"/>
      <c r="D100" s="956"/>
      <c r="E100" s="956"/>
      <c r="F100" s="956"/>
      <c r="G100" s="956"/>
      <c r="H100" s="956"/>
      <c r="I100" s="435" t="s">
        <v>135</v>
      </c>
      <c r="J100" s="405">
        <v>7180</v>
      </c>
      <c r="K100" s="957">
        <v>0</v>
      </c>
      <c r="L100" s="957"/>
      <c r="M100" s="406">
        <f t="shared" si="2"/>
        <v>0</v>
      </c>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row>
    <row r="101" spans="1:66" s="271" customFormat="1" ht="13.5" customHeight="1">
      <c r="A101" s="435">
        <v>76</v>
      </c>
      <c r="B101" s="956" t="s">
        <v>160</v>
      </c>
      <c r="C101" s="956"/>
      <c r="D101" s="956"/>
      <c r="E101" s="956"/>
      <c r="F101" s="956"/>
      <c r="G101" s="956"/>
      <c r="H101" s="956"/>
      <c r="I101" s="435" t="s">
        <v>135</v>
      </c>
      <c r="J101" s="405">
        <v>8080</v>
      </c>
      <c r="K101" s="957">
        <v>0</v>
      </c>
      <c r="L101" s="957"/>
      <c r="M101" s="406">
        <f t="shared" si="2"/>
        <v>0</v>
      </c>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row>
    <row r="102" spans="1:66" s="271" customFormat="1" ht="13.5" customHeight="1">
      <c r="A102" s="435">
        <v>77</v>
      </c>
      <c r="B102" s="956" t="s">
        <v>331</v>
      </c>
      <c r="C102" s="956"/>
      <c r="D102" s="956"/>
      <c r="E102" s="956"/>
      <c r="F102" s="956"/>
      <c r="G102" s="956"/>
      <c r="H102" s="956"/>
      <c r="I102" s="435" t="s">
        <v>135</v>
      </c>
      <c r="J102" s="405">
        <v>985</v>
      </c>
      <c r="K102" s="957">
        <v>0</v>
      </c>
      <c r="L102" s="957"/>
      <c r="M102" s="406">
        <f t="shared" si="2"/>
        <v>0</v>
      </c>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row>
    <row r="103" spans="1:66" s="271" customFormat="1" ht="13.5">
      <c r="A103" s="435">
        <v>78</v>
      </c>
      <c r="B103" s="956" t="s">
        <v>332</v>
      </c>
      <c r="C103" s="956"/>
      <c r="D103" s="956"/>
      <c r="E103" s="956"/>
      <c r="F103" s="956"/>
      <c r="G103" s="956"/>
      <c r="H103" s="956"/>
      <c r="I103" s="435" t="s">
        <v>135</v>
      </c>
      <c r="J103" s="405">
        <v>4528</v>
      </c>
      <c r="K103" s="957">
        <v>0</v>
      </c>
      <c r="L103" s="957"/>
      <c r="M103" s="406">
        <f t="shared" si="2"/>
        <v>0</v>
      </c>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row>
    <row r="104" spans="1:66" s="271" customFormat="1" ht="13.5" customHeight="1">
      <c r="A104" s="435">
        <v>79</v>
      </c>
      <c r="B104" s="956" t="s">
        <v>161</v>
      </c>
      <c r="C104" s="956"/>
      <c r="D104" s="956"/>
      <c r="E104" s="956"/>
      <c r="F104" s="956"/>
      <c r="G104" s="956"/>
      <c r="H104" s="956"/>
      <c r="I104" s="435" t="s">
        <v>135</v>
      </c>
      <c r="J104" s="405">
        <v>5000</v>
      </c>
      <c r="K104" s="957">
        <v>0</v>
      </c>
      <c r="L104" s="957"/>
      <c r="M104" s="406">
        <f t="shared" si="2"/>
        <v>0</v>
      </c>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row>
    <row r="105" spans="1:66" s="271" customFormat="1" ht="13.5" customHeight="1">
      <c r="A105" s="435">
        <v>80</v>
      </c>
      <c r="B105" s="956" t="s">
        <v>162</v>
      </c>
      <c r="C105" s="956"/>
      <c r="D105" s="956"/>
      <c r="E105" s="956"/>
      <c r="F105" s="956"/>
      <c r="G105" s="956"/>
      <c r="H105" s="956"/>
      <c r="I105" s="435" t="s">
        <v>135</v>
      </c>
      <c r="J105" s="405">
        <v>5340</v>
      </c>
      <c r="K105" s="957">
        <v>0</v>
      </c>
      <c r="L105" s="957"/>
      <c r="M105" s="406">
        <f t="shared" si="2"/>
        <v>0</v>
      </c>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row>
    <row r="106" spans="1:66" s="271" customFormat="1" ht="27.75" customHeight="1">
      <c r="A106" s="435">
        <v>81</v>
      </c>
      <c r="B106" s="956" t="s">
        <v>480</v>
      </c>
      <c r="C106" s="956"/>
      <c r="D106" s="956"/>
      <c r="E106" s="956"/>
      <c r="F106" s="956"/>
      <c r="G106" s="956"/>
      <c r="H106" s="956"/>
      <c r="I106" s="435" t="s">
        <v>135</v>
      </c>
      <c r="J106" s="405">
        <v>5000</v>
      </c>
      <c r="K106" s="957">
        <v>0</v>
      </c>
      <c r="L106" s="957"/>
      <c r="M106" s="406">
        <f t="shared" si="2"/>
        <v>0</v>
      </c>
      <c r="N106" s="269"/>
      <c r="O106" s="269"/>
      <c r="P106" s="269"/>
      <c r="Q106" s="269"/>
      <c r="R106" s="269"/>
      <c r="S106" s="269"/>
      <c r="T106" s="269"/>
      <c r="U106" s="269"/>
      <c r="V106" s="269"/>
      <c r="W106" s="269"/>
      <c r="X106" s="269"/>
      <c r="Y106" s="269"/>
      <c r="Z106" s="269"/>
      <c r="AA106" s="269"/>
      <c r="AB106" s="269"/>
      <c r="AC106" s="269"/>
      <c r="AD106" s="269"/>
      <c r="AE106" s="269"/>
      <c r="AF106" s="269"/>
      <c r="AG106" s="269"/>
      <c r="AH106" s="269"/>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row>
    <row r="107" spans="1:66" s="271" customFormat="1" ht="30" customHeight="1">
      <c r="A107" s="435">
        <v>82</v>
      </c>
      <c r="B107" s="956" t="s">
        <v>481</v>
      </c>
      <c r="C107" s="956"/>
      <c r="D107" s="956"/>
      <c r="E107" s="956"/>
      <c r="F107" s="956"/>
      <c r="G107" s="956"/>
      <c r="H107" s="956"/>
      <c r="I107" s="435" t="s">
        <v>135</v>
      </c>
      <c r="J107" s="405">
        <v>5200</v>
      </c>
      <c r="K107" s="957">
        <v>0</v>
      </c>
      <c r="L107" s="957"/>
      <c r="M107" s="406">
        <f t="shared" si="2"/>
        <v>0</v>
      </c>
      <c r="N107" s="269"/>
      <c r="O107" s="269"/>
      <c r="P107" s="269"/>
      <c r="Q107" s="269"/>
      <c r="R107" s="269"/>
      <c r="S107" s="269"/>
      <c r="T107" s="269"/>
      <c r="U107" s="269"/>
      <c r="V107" s="269"/>
      <c r="W107" s="269"/>
      <c r="X107" s="269"/>
      <c r="Y107" s="269"/>
      <c r="Z107" s="269"/>
      <c r="AA107" s="269"/>
      <c r="AB107" s="269"/>
      <c r="AC107" s="269"/>
      <c r="AD107" s="269"/>
      <c r="AE107" s="269"/>
      <c r="AF107" s="269"/>
      <c r="AG107" s="269"/>
      <c r="AH107" s="269"/>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row>
    <row r="108" spans="1:66" s="271" customFormat="1" ht="28.5" customHeight="1">
      <c r="A108" s="435">
        <v>83</v>
      </c>
      <c r="B108" s="956" t="s">
        <v>482</v>
      </c>
      <c r="C108" s="956"/>
      <c r="D108" s="956"/>
      <c r="E108" s="956"/>
      <c r="F108" s="956"/>
      <c r="G108" s="956"/>
      <c r="H108" s="956"/>
      <c r="I108" s="435" t="s">
        <v>135</v>
      </c>
      <c r="J108" s="405">
        <v>6835</v>
      </c>
      <c r="K108" s="957">
        <v>0</v>
      </c>
      <c r="L108" s="957"/>
      <c r="M108" s="406">
        <f t="shared" si="2"/>
        <v>0</v>
      </c>
      <c r="N108" s="269"/>
      <c r="O108" s="269"/>
      <c r="P108" s="269"/>
      <c r="Q108" s="269"/>
      <c r="R108" s="269"/>
      <c r="S108" s="269"/>
      <c r="T108" s="269"/>
      <c r="U108" s="269"/>
      <c r="V108" s="269"/>
      <c r="W108" s="269"/>
      <c r="X108" s="269"/>
      <c r="Y108" s="269"/>
      <c r="Z108" s="269"/>
      <c r="AA108" s="269"/>
      <c r="AB108" s="269"/>
      <c r="AC108" s="269"/>
      <c r="AD108" s="269"/>
      <c r="AE108" s="269"/>
      <c r="AF108" s="269"/>
      <c r="AG108" s="269"/>
      <c r="AH108" s="269"/>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row>
    <row r="109" spans="1:66" s="271" customFormat="1" ht="13.5" customHeight="1">
      <c r="A109" s="435">
        <v>84</v>
      </c>
      <c r="B109" s="956" t="s">
        <v>333</v>
      </c>
      <c r="C109" s="956"/>
      <c r="D109" s="956"/>
      <c r="E109" s="956"/>
      <c r="F109" s="956"/>
      <c r="G109" s="956"/>
      <c r="H109" s="956"/>
      <c r="I109" s="435" t="s">
        <v>135</v>
      </c>
      <c r="J109" s="405">
        <v>2780</v>
      </c>
      <c r="K109" s="957">
        <v>0</v>
      </c>
      <c r="L109" s="957"/>
      <c r="M109" s="406">
        <f t="shared" si="2"/>
        <v>0</v>
      </c>
      <c r="N109" s="269"/>
      <c r="O109" s="269"/>
      <c r="P109" s="269"/>
      <c r="Q109" s="269"/>
      <c r="R109" s="269"/>
      <c r="S109" s="269"/>
      <c r="T109" s="269"/>
      <c r="U109" s="269"/>
      <c r="V109" s="269"/>
      <c r="W109" s="269"/>
      <c r="X109" s="269"/>
      <c r="Y109" s="269"/>
      <c r="Z109" s="269"/>
      <c r="AA109" s="269"/>
      <c r="AB109" s="269"/>
      <c r="AC109" s="269"/>
      <c r="AD109" s="269"/>
      <c r="AE109" s="269"/>
      <c r="AF109" s="269"/>
      <c r="AG109" s="269"/>
      <c r="AH109" s="269"/>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row>
    <row r="110" spans="1:66" s="271" customFormat="1" ht="13.5" customHeight="1">
      <c r="A110" s="435">
        <v>85</v>
      </c>
      <c r="B110" s="956" t="s">
        <v>163</v>
      </c>
      <c r="C110" s="956"/>
      <c r="D110" s="956"/>
      <c r="E110" s="956"/>
      <c r="F110" s="956"/>
      <c r="G110" s="956"/>
      <c r="H110" s="956"/>
      <c r="I110" s="435" t="s">
        <v>135</v>
      </c>
      <c r="J110" s="405">
        <v>2480</v>
      </c>
      <c r="K110" s="957">
        <v>0</v>
      </c>
      <c r="L110" s="957"/>
      <c r="M110" s="406">
        <f t="shared" si="2"/>
        <v>0</v>
      </c>
      <c r="N110" s="269"/>
      <c r="O110" s="269"/>
      <c r="P110" s="269"/>
      <c r="Q110" s="269"/>
      <c r="R110" s="269"/>
      <c r="S110" s="269"/>
      <c r="T110" s="269"/>
      <c r="U110" s="269"/>
      <c r="V110" s="269"/>
      <c r="W110" s="269"/>
      <c r="X110" s="269"/>
      <c r="Y110" s="269"/>
      <c r="Z110" s="269"/>
      <c r="AA110" s="269"/>
      <c r="AB110" s="269"/>
      <c r="AC110" s="269"/>
      <c r="AD110" s="269"/>
      <c r="AE110" s="269"/>
      <c r="AF110" s="269"/>
      <c r="AG110" s="269"/>
      <c r="AH110" s="269"/>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0"/>
      <c r="BG110" s="270"/>
      <c r="BH110" s="270"/>
      <c r="BI110" s="270"/>
      <c r="BJ110" s="270"/>
      <c r="BK110" s="270"/>
      <c r="BL110" s="270"/>
      <c r="BM110" s="270"/>
      <c r="BN110" s="270"/>
    </row>
    <row r="111" spans="1:66" s="271" customFormat="1" ht="13.5" customHeight="1">
      <c r="A111" s="435">
        <v>86</v>
      </c>
      <c r="B111" s="956" t="s">
        <v>590</v>
      </c>
      <c r="C111" s="956"/>
      <c r="D111" s="956"/>
      <c r="E111" s="956"/>
      <c r="F111" s="956"/>
      <c r="G111" s="956"/>
      <c r="H111" s="956"/>
      <c r="I111" s="435" t="s">
        <v>135</v>
      </c>
      <c r="J111" s="405">
        <v>6600</v>
      </c>
      <c r="K111" s="957">
        <v>0</v>
      </c>
      <c r="L111" s="957"/>
      <c r="M111" s="406">
        <f t="shared" si="2"/>
        <v>0</v>
      </c>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70"/>
      <c r="BK111" s="270"/>
      <c r="BL111" s="270"/>
      <c r="BM111" s="270"/>
      <c r="BN111" s="270"/>
    </row>
    <row r="112" spans="1:66" s="271" customFormat="1" ht="13.5" customHeight="1">
      <c r="A112" s="435">
        <v>87</v>
      </c>
      <c r="B112" s="956" t="s">
        <v>334</v>
      </c>
      <c r="C112" s="956"/>
      <c r="D112" s="956"/>
      <c r="E112" s="956"/>
      <c r="F112" s="956"/>
      <c r="G112" s="956"/>
      <c r="H112" s="956"/>
      <c r="I112" s="435" t="s">
        <v>135</v>
      </c>
      <c r="J112" s="405">
        <v>4200</v>
      </c>
      <c r="K112" s="957">
        <v>0</v>
      </c>
      <c r="L112" s="957"/>
      <c r="M112" s="406">
        <f t="shared" si="2"/>
        <v>0</v>
      </c>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70"/>
      <c r="AJ112" s="270"/>
      <c r="AK112" s="270"/>
      <c r="AL112" s="270"/>
      <c r="AM112" s="270"/>
      <c r="AN112" s="270"/>
      <c r="AO112" s="270"/>
      <c r="AP112" s="270"/>
      <c r="AQ112" s="270"/>
      <c r="AR112" s="270"/>
      <c r="AS112" s="270"/>
      <c r="AT112" s="270"/>
      <c r="AU112" s="270"/>
      <c r="AV112" s="270"/>
      <c r="AW112" s="270"/>
      <c r="AX112" s="270"/>
      <c r="AY112" s="270"/>
      <c r="AZ112" s="270"/>
      <c r="BA112" s="270"/>
      <c r="BB112" s="270"/>
      <c r="BC112" s="270"/>
      <c r="BD112" s="270"/>
      <c r="BE112" s="270"/>
      <c r="BF112" s="270"/>
      <c r="BG112" s="270"/>
      <c r="BH112" s="270"/>
      <c r="BI112" s="270"/>
      <c r="BJ112" s="270"/>
      <c r="BK112" s="270"/>
      <c r="BL112" s="270"/>
      <c r="BM112" s="270"/>
      <c r="BN112" s="270"/>
    </row>
    <row r="113" spans="1:66" s="271" customFormat="1" ht="13.5" customHeight="1">
      <c r="A113" s="435">
        <v>88</v>
      </c>
      <c r="B113" s="956" t="s">
        <v>292</v>
      </c>
      <c r="C113" s="956"/>
      <c r="D113" s="956"/>
      <c r="E113" s="956"/>
      <c r="F113" s="956"/>
      <c r="G113" s="956"/>
      <c r="H113" s="956"/>
      <c r="I113" s="435" t="s">
        <v>135</v>
      </c>
      <c r="J113" s="405">
        <v>1000</v>
      </c>
      <c r="K113" s="957">
        <v>0</v>
      </c>
      <c r="L113" s="957"/>
      <c r="M113" s="406">
        <f t="shared" si="2"/>
        <v>0</v>
      </c>
      <c r="N113" s="269"/>
      <c r="O113" s="269"/>
      <c r="P113" s="269"/>
      <c r="Q113" s="269"/>
      <c r="R113" s="269"/>
      <c r="S113" s="269"/>
      <c r="T113" s="269"/>
      <c r="U113" s="269"/>
      <c r="V113" s="269"/>
      <c r="W113" s="269"/>
      <c r="X113" s="269"/>
      <c r="Y113" s="269"/>
      <c r="Z113" s="269"/>
      <c r="AA113" s="269"/>
      <c r="AB113" s="269"/>
      <c r="AC113" s="269"/>
      <c r="AD113" s="269"/>
      <c r="AE113" s="269"/>
      <c r="AF113" s="269"/>
      <c r="AG113" s="269"/>
      <c r="AH113" s="269"/>
      <c r="AI113" s="270"/>
      <c r="AJ113" s="270"/>
      <c r="AK113" s="270"/>
      <c r="AL113" s="270"/>
      <c r="AM113" s="270"/>
      <c r="AN113" s="270"/>
      <c r="AO113" s="270"/>
      <c r="AP113" s="270"/>
      <c r="AQ113" s="270"/>
      <c r="AR113" s="270"/>
      <c r="AS113" s="270"/>
      <c r="AT113" s="270"/>
      <c r="AU113" s="270"/>
      <c r="AV113" s="270"/>
      <c r="AW113" s="270"/>
      <c r="AX113" s="270"/>
      <c r="AY113" s="270"/>
      <c r="AZ113" s="270"/>
      <c r="BA113" s="270"/>
      <c r="BB113" s="270"/>
      <c r="BC113" s="270"/>
      <c r="BD113" s="270"/>
      <c r="BE113" s="270"/>
      <c r="BF113" s="270"/>
      <c r="BG113" s="270"/>
      <c r="BH113" s="270"/>
      <c r="BI113" s="270"/>
      <c r="BJ113" s="270"/>
      <c r="BK113" s="270"/>
      <c r="BL113" s="270"/>
      <c r="BM113" s="270"/>
      <c r="BN113" s="270"/>
    </row>
    <row r="114" spans="1:66" s="271" customFormat="1" ht="13.5" customHeight="1">
      <c r="A114" s="435">
        <v>89</v>
      </c>
      <c r="B114" s="956" t="s">
        <v>293</v>
      </c>
      <c r="C114" s="956"/>
      <c r="D114" s="956"/>
      <c r="E114" s="956"/>
      <c r="F114" s="956"/>
      <c r="G114" s="956"/>
      <c r="H114" s="956"/>
      <c r="I114" s="435" t="s">
        <v>135</v>
      </c>
      <c r="J114" s="405">
        <v>500</v>
      </c>
      <c r="K114" s="957">
        <v>0</v>
      </c>
      <c r="L114" s="957"/>
      <c r="M114" s="406">
        <f t="shared" si="2"/>
        <v>0</v>
      </c>
      <c r="N114" s="269"/>
      <c r="O114" s="269"/>
      <c r="P114" s="269"/>
      <c r="Q114" s="269"/>
      <c r="R114" s="269"/>
      <c r="S114" s="269"/>
      <c r="T114" s="269"/>
      <c r="U114" s="269"/>
      <c r="V114" s="269"/>
      <c r="W114" s="269"/>
      <c r="X114" s="269"/>
      <c r="Y114" s="269"/>
      <c r="Z114" s="269"/>
      <c r="AA114" s="269"/>
      <c r="AB114" s="269"/>
      <c r="AC114" s="269"/>
      <c r="AD114" s="269"/>
      <c r="AE114" s="269"/>
      <c r="AF114" s="269"/>
      <c r="AG114" s="269"/>
      <c r="AH114" s="269"/>
      <c r="AI114" s="270"/>
      <c r="AJ114" s="270"/>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c r="BF114" s="270"/>
      <c r="BG114" s="270"/>
      <c r="BH114" s="270"/>
      <c r="BI114" s="270"/>
      <c r="BJ114" s="270"/>
      <c r="BK114" s="270"/>
      <c r="BL114" s="270"/>
      <c r="BM114" s="270"/>
      <c r="BN114" s="270"/>
    </row>
    <row r="115" spans="1:66" s="271" customFormat="1" ht="13.5" customHeight="1">
      <c r="A115" s="435">
        <v>90</v>
      </c>
      <c r="B115" s="956" t="s">
        <v>335</v>
      </c>
      <c r="C115" s="956"/>
      <c r="D115" s="956"/>
      <c r="E115" s="956"/>
      <c r="F115" s="956"/>
      <c r="G115" s="956"/>
      <c r="H115" s="956"/>
      <c r="I115" s="435" t="s">
        <v>135</v>
      </c>
      <c r="J115" s="405">
        <v>3080</v>
      </c>
      <c r="K115" s="957">
        <v>0</v>
      </c>
      <c r="L115" s="957"/>
      <c r="M115" s="406">
        <f t="shared" si="2"/>
        <v>0</v>
      </c>
      <c r="N115" s="269"/>
      <c r="O115" s="269"/>
      <c r="P115" s="269"/>
      <c r="Q115" s="269"/>
      <c r="R115" s="269"/>
      <c r="S115" s="269"/>
      <c r="T115" s="269"/>
      <c r="U115" s="269"/>
      <c r="V115" s="269"/>
      <c r="W115" s="269"/>
      <c r="X115" s="269"/>
      <c r="Y115" s="269"/>
      <c r="Z115" s="269"/>
      <c r="AA115" s="269"/>
      <c r="AB115" s="269"/>
      <c r="AC115" s="269"/>
      <c r="AD115" s="269"/>
      <c r="AE115" s="269"/>
      <c r="AF115" s="269"/>
      <c r="AG115" s="269"/>
      <c r="AH115" s="269"/>
      <c r="AI115" s="270"/>
      <c r="AJ115" s="270"/>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row>
    <row r="116" spans="1:66" s="271" customFormat="1" ht="13.5" customHeight="1">
      <c r="A116" s="435">
        <v>91</v>
      </c>
      <c r="B116" s="956" t="s">
        <v>164</v>
      </c>
      <c r="C116" s="956"/>
      <c r="D116" s="956"/>
      <c r="E116" s="956"/>
      <c r="F116" s="956"/>
      <c r="G116" s="956"/>
      <c r="H116" s="956"/>
      <c r="I116" s="435" t="s">
        <v>135</v>
      </c>
      <c r="J116" s="405">
        <v>1170</v>
      </c>
      <c r="K116" s="957">
        <v>0</v>
      </c>
      <c r="L116" s="957"/>
      <c r="M116" s="406">
        <f t="shared" si="2"/>
        <v>0</v>
      </c>
      <c r="N116" s="269"/>
      <c r="O116" s="269"/>
      <c r="P116" s="269"/>
      <c r="Q116" s="269"/>
      <c r="R116" s="269"/>
      <c r="S116" s="269"/>
      <c r="T116" s="269"/>
      <c r="U116" s="269"/>
      <c r="V116" s="269"/>
      <c r="W116" s="269"/>
      <c r="X116" s="269"/>
      <c r="Y116" s="269"/>
      <c r="Z116" s="269"/>
      <c r="AA116" s="269"/>
      <c r="AB116" s="269"/>
      <c r="AC116" s="269"/>
      <c r="AD116" s="269"/>
      <c r="AE116" s="269"/>
      <c r="AF116" s="269"/>
      <c r="AG116" s="269"/>
      <c r="AH116" s="269"/>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row>
    <row r="117" spans="1:66" s="271" customFormat="1" ht="13.5" customHeight="1">
      <c r="A117" s="435">
        <v>92</v>
      </c>
      <c r="B117" s="956" t="s">
        <v>165</v>
      </c>
      <c r="C117" s="956"/>
      <c r="D117" s="956"/>
      <c r="E117" s="956"/>
      <c r="F117" s="956"/>
      <c r="G117" s="956"/>
      <c r="H117" s="956"/>
      <c r="I117" s="435" t="s">
        <v>135</v>
      </c>
      <c r="J117" s="405">
        <v>2080</v>
      </c>
      <c r="K117" s="957">
        <v>0</v>
      </c>
      <c r="L117" s="957"/>
      <c r="M117" s="406">
        <f t="shared" si="2"/>
        <v>0</v>
      </c>
      <c r="N117" s="269"/>
      <c r="O117" s="269"/>
      <c r="P117" s="269"/>
      <c r="Q117" s="269"/>
      <c r="R117" s="269"/>
      <c r="S117" s="269"/>
      <c r="T117" s="269"/>
      <c r="U117" s="269"/>
      <c r="V117" s="269"/>
      <c r="W117" s="269"/>
      <c r="X117" s="269"/>
      <c r="Y117" s="269"/>
      <c r="Z117" s="269"/>
      <c r="AA117" s="269"/>
      <c r="AB117" s="269"/>
      <c r="AC117" s="269"/>
      <c r="AD117" s="269"/>
      <c r="AE117" s="269"/>
      <c r="AF117" s="269"/>
      <c r="AG117" s="269"/>
      <c r="AH117" s="269"/>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0"/>
      <c r="BG117" s="270"/>
      <c r="BH117" s="270"/>
      <c r="BI117" s="270"/>
      <c r="BJ117" s="270"/>
      <c r="BK117" s="270"/>
      <c r="BL117" s="270"/>
      <c r="BM117" s="270"/>
      <c r="BN117" s="270"/>
    </row>
    <row r="118" spans="1:66" s="271" customFormat="1" ht="13.5" customHeight="1">
      <c r="A118" s="435">
        <v>93</v>
      </c>
      <c r="B118" s="956" t="s">
        <v>166</v>
      </c>
      <c r="C118" s="956"/>
      <c r="D118" s="956"/>
      <c r="E118" s="956"/>
      <c r="F118" s="956"/>
      <c r="G118" s="956"/>
      <c r="H118" s="956"/>
      <c r="I118" s="435" t="s">
        <v>135</v>
      </c>
      <c r="J118" s="405">
        <v>2000</v>
      </c>
      <c r="K118" s="957">
        <v>0</v>
      </c>
      <c r="L118" s="957"/>
      <c r="M118" s="406">
        <f t="shared" si="2"/>
        <v>0</v>
      </c>
      <c r="N118" s="269"/>
      <c r="O118" s="269"/>
      <c r="P118" s="269"/>
      <c r="Q118" s="269"/>
      <c r="R118" s="269"/>
      <c r="S118" s="269"/>
      <c r="T118" s="269"/>
      <c r="U118" s="269"/>
      <c r="V118" s="269"/>
      <c r="W118" s="269"/>
      <c r="X118" s="269"/>
      <c r="Y118" s="269"/>
      <c r="Z118" s="269"/>
      <c r="AA118" s="269"/>
      <c r="AB118" s="269"/>
      <c r="AC118" s="269"/>
      <c r="AD118" s="269"/>
      <c r="AE118" s="269"/>
      <c r="AF118" s="269"/>
      <c r="AG118" s="269"/>
      <c r="AH118" s="269"/>
      <c r="AI118" s="270"/>
      <c r="AJ118" s="270"/>
      <c r="AK118" s="270"/>
      <c r="AL118" s="270"/>
      <c r="AM118" s="270"/>
      <c r="AN118" s="270"/>
      <c r="AO118" s="270"/>
      <c r="AP118" s="270"/>
      <c r="AQ118" s="270"/>
      <c r="AR118" s="270"/>
      <c r="AS118" s="270"/>
      <c r="AT118" s="270"/>
      <c r="AU118" s="270"/>
      <c r="AV118" s="270"/>
      <c r="AW118" s="270"/>
      <c r="AX118" s="270"/>
      <c r="AY118" s="270"/>
      <c r="AZ118" s="270"/>
      <c r="BA118" s="270"/>
      <c r="BB118" s="270"/>
      <c r="BC118" s="270"/>
      <c r="BD118" s="270"/>
      <c r="BE118" s="270"/>
      <c r="BF118" s="270"/>
      <c r="BG118" s="270"/>
      <c r="BH118" s="270"/>
      <c r="BI118" s="270"/>
      <c r="BJ118" s="270"/>
      <c r="BK118" s="270"/>
      <c r="BL118" s="270"/>
      <c r="BM118" s="270"/>
      <c r="BN118" s="270"/>
    </row>
    <row r="119" spans="1:66" s="271" customFormat="1" ht="13.5" customHeight="1">
      <c r="A119" s="435">
        <v>94</v>
      </c>
      <c r="B119" s="956" t="s">
        <v>336</v>
      </c>
      <c r="C119" s="956"/>
      <c r="D119" s="956"/>
      <c r="E119" s="956"/>
      <c r="F119" s="956"/>
      <c r="G119" s="956"/>
      <c r="H119" s="956"/>
      <c r="I119" s="435" t="s">
        <v>135</v>
      </c>
      <c r="J119" s="405">
        <v>3200</v>
      </c>
      <c r="K119" s="957">
        <v>0</v>
      </c>
      <c r="L119" s="957"/>
      <c r="M119" s="406">
        <f t="shared" si="2"/>
        <v>0</v>
      </c>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row>
    <row r="120" spans="1:66" s="271" customFormat="1" ht="13.5" customHeight="1">
      <c r="A120" s="435">
        <v>95</v>
      </c>
      <c r="B120" s="956" t="s">
        <v>167</v>
      </c>
      <c r="C120" s="956"/>
      <c r="D120" s="956"/>
      <c r="E120" s="956"/>
      <c r="F120" s="956"/>
      <c r="G120" s="956"/>
      <c r="H120" s="956"/>
      <c r="I120" s="435" t="s">
        <v>135</v>
      </c>
      <c r="J120" s="405">
        <v>6000</v>
      </c>
      <c r="K120" s="957">
        <v>0</v>
      </c>
      <c r="L120" s="957"/>
      <c r="M120" s="406">
        <f t="shared" si="2"/>
        <v>0</v>
      </c>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70"/>
      <c r="AJ120" s="270"/>
      <c r="AK120" s="270"/>
      <c r="AL120" s="270"/>
      <c r="AM120" s="270"/>
      <c r="AN120" s="270"/>
      <c r="AO120" s="270"/>
      <c r="AP120" s="270"/>
      <c r="AQ120" s="270"/>
      <c r="AR120" s="270"/>
      <c r="AS120" s="270"/>
      <c r="AT120" s="270"/>
      <c r="AU120" s="270"/>
      <c r="AV120" s="270"/>
      <c r="AW120" s="270"/>
      <c r="AX120" s="270"/>
      <c r="AY120" s="270"/>
      <c r="AZ120" s="270"/>
      <c r="BA120" s="270"/>
      <c r="BB120" s="270"/>
      <c r="BC120" s="270"/>
      <c r="BD120" s="270"/>
      <c r="BE120" s="270"/>
      <c r="BF120" s="270"/>
      <c r="BG120" s="270"/>
      <c r="BH120" s="270"/>
      <c r="BI120" s="270"/>
      <c r="BJ120" s="270"/>
      <c r="BK120" s="270"/>
      <c r="BL120" s="270"/>
      <c r="BM120" s="270"/>
      <c r="BN120" s="270"/>
    </row>
    <row r="121" spans="1:66" s="271" customFormat="1" ht="13.5" customHeight="1">
      <c r="A121" s="435">
        <v>96</v>
      </c>
      <c r="B121" s="956" t="s">
        <v>168</v>
      </c>
      <c r="C121" s="956"/>
      <c r="D121" s="956"/>
      <c r="E121" s="956"/>
      <c r="F121" s="956"/>
      <c r="G121" s="956"/>
      <c r="H121" s="956"/>
      <c r="I121" s="435" t="s">
        <v>135</v>
      </c>
      <c r="J121" s="405">
        <v>6500</v>
      </c>
      <c r="K121" s="957">
        <v>0</v>
      </c>
      <c r="L121" s="957"/>
      <c r="M121" s="406">
        <f t="shared" si="2"/>
        <v>0</v>
      </c>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70"/>
      <c r="AJ121" s="270"/>
      <c r="AK121" s="270"/>
      <c r="AL121" s="270"/>
      <c r="AM121" s="270"/>
      <c r="AN121" s="270"/>
      <c r="AO121" s="270"/>
      <c r="AP121" s="270"/>
      <c r="AQ121" s="270"/>
      <c r="AR121" s="270"/>
      <c r="AS121" s="270"/>
      <c r="AT121" s="270"/>
      <c r="AU121" s="270"/>
      <c r="AV121" s="270"/>
      <c r="AW121" s="270"/>
      <c r="AX121" s="270"/>
      <c r="AY121" s="270"/>
      <c r="AZ121" s="270"/>
      <c r="BA121" s="270"/>
      <c r="BB121" s="270"/>
      <c r="BC121" s="270"/>
      <c r="BD121" s="270"/>
      <c r="BE121" s="270"/>
      <c r="BF121" s="270"/>
      <c r="BG121" s="270"/>
      <c r="BH121" s="270"/>
      <c r="BI121" s="270"/>
      <c r="BJ121" s="270"/>
      <c r="BK121" s="270"/>
      <c r="BL121" s="270"/>
      <c r="BM121" s="270"/>
      <c r="BN121" s="270"/>
    </row>
    <row r="122" spans="1:66" s="271" customFormat="1" ht="13.5" customHeight="1">
      <c r="A122" s="435">
        <v>97</v>
      </c>
      <c r="B122" s="956" t="s">
        <v>169</v>
      </c>
      <c r="C122" s="956"/>
      <c r="D122" s="956"/>
      <c r="E122" s="956"/>
      <c r="F122" s="956"/>
      <c r="G122" s="956"/>
      <c r="H122" s="956"/>
      <c r="I122" s="435" t="s">
        <v>135</v>
      </c>
      <c r="J122" s="405">
        <v>6000</v>
      </c>
      <c r="K122" s="957">
        <v>0</v>
      </c>
      <c r="L122" s="957"/>
      <c r="M122" s="406">
        <f t="shared" si="2"/>
        <v>0</v>
      </c>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0"/>
      <c r="BI122" s="270"/>
      <c r="BJ122" s="270"/>
      <c r="BK122" s="270"/>
      <c r="BL122" s="270"/>
      <c r="BM122" s="270"/>
      <c r="BN122" s="270"/>
    </row>
    <row r="123" spans="1:66" s="271" customFormat="1" ht="13.5" customHeight="1">
      <c r="A123" s="435">
        <v>98</v>
      </c>
      <c r="B123" s="956" t="s">
        <v>170</v>
      </c>
      <c r="C123" s="956"/>
      <c r="D123" s="956"/>
      <c r="E123" s="956"/>
      <c r="F123" s="956"/>
      <c r="G123" s="956"/>
      <c r="H123" s="956"/>
      <c r="I123" s="435" t="s">
        <v>135</v>
      </c>
      <c r="J123" s="405">
        <v>6500</v>
      </c>
      <c r="K123" s="957">
        <v>0</v>
      </c>
      <c r="L123" s="957"/>
      <c r="M123" s="406">
        <f t="shared" si="2"/>
        <v>0</v>
      </c>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row>
    <row r="124" spans="1:66" s="271" customFormat="1" ht="13.5" customHeight="1">
      <c r="A124" s="435">
        <v>99</v>
      </c>
      <c r="B124" s="956" t="s">
        <v>171</v>
      </c>
      <c r="C124" s="956"/>
      <c r="D124" s="956"/>
      <c r="E124" s="956"/>
      <c r="F124" s="956"/>
      <c r="G124" s="956"/>
      <c r="H124" s="956"/>
      <c r="I124" s="435" t="s">
        <v>135</v>
      </c>
      <c r="J124" s="405">
        <v>5000</v>
      </c>
      <c r="K124" s="957">
        <v>0</v>
      </c>
      <c r="L124" s="957"/>
      <c r="M124" s="406">
        <f aca="true" t="shared" si="3" ref="M124:M135">J124*K124</f>
        <v>0</v>
      </c>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row>
    <row r="125" spans="1:66" s="271" customFormat="1" ht="13.5" customHeight="1">
      <c r="A125" s="435">
        <v>100</v>
      </c>
      <c r="B125" s="956" t="s">
        <v>172</v>
      </c>
      <c r="C125" s="956"/>
      <c r="D125" s="956"/>
      <c r="E125" s="956"/>
      <c r="F125" s="956"/>
      <c r="G125" s="956"/>
      <c r="H125" s="956"/>
      <c r="I125" s="435" t="s">
        <v>135</v>
      </c>
      <c r="J125" s="405">
        <v>5000</v>
      </c>
      <c r="K125" s="957">
        <v>0</v>
      </c>
      <c r="L125" s="957"/>
      <c r="M125" s="406">
        <f t="shared" si="3"/>
        <v>0</v>
      </c>
      <c r="N125" s="269"/>
      <c r="O125" s="269"/>
      <c r="P125" s="269"/>
      <c r="Q125" s="269"/>
      <c r="R125" s="269"/>
      <c r="S125" s="269"/>
      <c r="T125" s="269"/>
      <c r="U125" s="269"/>
      <c r="V125" s="269"/>
      <c r="W125" s="269"/>
      <c r="X125" s="269"/>
      <c r="Y125" s="269"/>
      <c r="Z125" s="269"/>
      <c r="AA125" s="269"/>
      <c r="AB125" s="269"/>
      <c r="AC125" s="269"/>
      <c r="AD125" s="269"/>
      <c r="AE125" s="269"/>
      <c r="AF125" s="269"/>
      <c r="AG125" s="269"/>
      <c r="AH125" s="269"/>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0"/>
      <c r="BI125" s="270"/>
      <c r="BJ125" s="270"/>
      <c r="BK125" s="270"/>
      <c r="BL125" s="270"/>
      <c r="BM125" s="270"/>
      <c r="BN125" s="270"/>
    </row>
    <row r="126" spans="1:66" s="271" customFormat="1" ht="13.5" customHeight="1">
      <c r="A126" s="435">
        <v>101</v>
      </c>
      <c r="B126" s="956" t="s">
        <v>173</v>
      </c>
      <c r="C126" s="956"/>
      <c r="D126" s="956"/>
      <c r="E126" s="956"/>
      <c r="F126" s="956"/>
      <c r="G126" s="956"/>
      <c r="H126" s="956"/>
      <c r="I126" s="435" t="s">
        <v>135</v>
      </c>
      <c r="J126" s="405">
        <v>4720</v>
      </c>
      <c r="K126" s="957">
        <v>0</v>
      </c>
      <c r="L126" s="957"/>
      <c r="M126" s="406">
        <f t="shared" si="3"/>
        <v>0</v>
      </c>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row>
    <row r="127" spans="1:66" s="271" customFormat="1" ht="13.5" customHeight="1">
      <c r="A127" s="435">
        <v>102</v>
      </c>
      <c r="B127" s="956" t="s">
        <v>174</v>
      </c>
      <c r="C127" s="956"/>
      <c r="D127" s="956"/>
      <c r="E127" s="956"/>
      <c r="F127" s="956"/>
      <c r="G127" s="956"/>
      <c r="H127" s="956"/>
      <c r="I127" s="435" t="s">
        <v>135</v>
      </c>
      <c r="J127" s="405">
        <v>2900</v>
      </c>
      <c r="K127" s="957">
        <v>0</v>
      </c>
      <c r="L127" s="957"/>
      <c r="M127" s="406">
        <f t="shared" si="3"/>
        <v>0</v>
      </c>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70"/>
      <c r="AJ127" s="270"/>
      <c r="AK127" s="270"/>
      <c r="AL127" s="270"/>
      <c r="AM127" s="270"/>
      <c r="AN127" s="270"/>
      <c r="AO127" s="270"/>
      <c r="AP127" s="270"/>
      <c r="AQ127" s="270"/>
      <c r="AR127" s="270"/>
      <c r="AS127" s="270"/>
      <c r="AT127" s="270"/>
      <c r="AU127" s="270"/>
      <c r="AV127" s="270"/>
      <c r="AW127" s="270"/>
      <c r="AX127" s="270"/>
      <c r="AY127" s="270"/>
      <c r="AZ127" s="270"/>
      <c r="BA127" s="270"/>
      <c r="BB127" s="270"/>
      <c r="BC127" s="270"/>
      <c r="BD127" s="270"/>
      <c r="BE127" s="270"/>
      <c r="BF127" s="270"/>
      <c r="BG127" s="270"/>
      <c r="BH127" s="270"/>
      <c r="BI127" s="270"/>
      <c r="BJ127" s="270"/>
      <c r="BK127" s="270"/>
      <c r="BL127" s="270"/>
      <c r="BM127" s="270"/>
      <c r="BN127" s="270"/>
    </row>
    <row r="128" spans="1:66" s="271" customFormat="1" ht="13.5" customHeight="1">
      <c r="A128" s="435">
        <v>103</v>
      </c>
      <c r="B128" s="956" t="s">
        <v>175</v>
      </c>
      <c r="C128" s="956"/>
      <c r="D128" s="956"/>
      <c r="E128" s="956"/>
      <c r="F128" s="956"/>
      <c r="G128" s="956"/>
      <c r="H128" s="956"/>
      <c r="I128" s="435" t="s">
        <v>135</v>
      </c>
      <c r="J128" s="405">
        <v>4170</v>
      </c>
      <c r="K128" s="957">
        <v>0</v>
      </c>
      <c r="L128" s="957"/>
      <c r="M128" s="406">
        <f t="shared" si="3"/>
        <v>0</v>
      </c>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70"/>
      <c r="BF128" s="270"/>
      <c r="BG128" s="270"/>
      <c r="BH128" s="270"/>
      <c r="BI128" s="270"/>
      <c r="BJ128" s="270"/>
      <c r="BK128" s="270"/>
      <c r="BL128" s="270"/>
      <c r="BM128" s="270"/>
      <c r="BN128" s="270"/>
    </row>
    <row r="129" spans="1:66" s="271" customFormat="1" ht="13.5" customHeight="1">
      <c r="A129" s="435">
        <v>104</v>
      </c>
      <c r="B129" s="956" t="s">
        <v>176</v>
      </c>
      <c r="C129" s="956"/>
      <c r="D129" s="956"/>
      <c r="E129" s="956"/>
      <c r="F129" s="956"/>
      <c r="G129" s="956"/>
      <c r="H129" s="956"/>
      <c r="I129" s="435" t="s">
        <v>135</v>
      </c>
      <c r="J129" s="405">
        <v>4380</v>
      </c>
      <c r="K129" s="957">
        <v>0</v>
      </c>
      <c r="L129" s="957"/>
      <c r="M129" s="406">
        <f t="shared" si="3"/>
        <v>0</v>
      </c>
      <c r="N129" s="269"/>
      <c r="O129" s="269"/>
      <c r="P129" s="269"/>
      <c r="Q129" s="269"/>
      <c r="R129" s="269"/>
      <c r="S129" s="269"/>
      <c r="T129" s="269"/>
      <c r="U129" s="269"/>
      <c r="V129" s="269"/>
      <c r="W129" s="269"/>
      <c r="X129" s="269"/>
      <c r="Y129" s="269"/>
      <c r="Z129" s="269"/>
      <c r="AA129" s="269"/>
      <c r="AB129" s="269"/>
      <c r="AC129" s="269"/>
      <c r="AD129" s="269"/>
      <c r="AE129" s="269"/>
      <c r="AF129" s="269"/>
      <c r="AG129" s="269"/>
      <c r="AH129" s="269"/>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70"/>
      <c r="BD129" s="270"/>
      <c r="BE129" s="270"/>
      <c r="BF129" s="270"/>
      <c r="BG129" s="270"/>
      <c r="BH129" s="270"/>
      <c r="BI129" s="270"/>
      <c r="BJ129" s="270"/>
      <c r="BK129" s="270"/>
      <c r="BL129" s="270"/>
      <c r="BM129" s="270"/>
      <c r="BN129" s="270"/>
    </row>
    <row r="130" spans="1:66" s="271" customFormat="1" ht="13.5" customHeight="1">
      <c r="A130" s="435">
        <v>105</v>
      </c>
      <c r="B130" s="956" t="s">
        <v>177</v>
      </c>
      <c r="C130" s="956"/>
      <c r="D130" s="956"/>
      <c r="E130" s="956"/>
      <c r="F130" s="956"/>
      <c r="G130" s="956"/>
      <c r="H130" s="956"/>
      <c r="I130" s="435" t="s">
        <v>135</v>
      </c>
      <c r="J130" s="405">
        <v>1180</v>
      </c>
      <c r="K130" s="957">
        <v>0</v>
      </c>
      <c r="L130" s="957"/>
      <c r="M130" s="406">
        <f t="shared" si="3"/>
        <v>0</v>
      </c>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70"/>
      <c r="AJ130" s="270"/>
      <c r="AK130" s="270"/>
      <c r="AL130" s="270"/>
      <c r="AM130" s="270"/>
      <c r="AN130" s="270"/>
      <c r="AO130" s="270"/>
      <c r="AP130" s="270"/>
      <c r="AQ130" s="270"/>
      <c r="AR130" s="270"/>
      <c r="AS130" s="270"/>
      <c r="AT130" s="270"/>
      <c r="AU130" s="270"/>
      <c r="AV130" s="270"/>
      <c r="AW130" s="270"/>
      <c r="AX130" s="270"/>
      <c r="AY130" s="270"/>
      <c r="AZ130" s="270"/>
      <c r="BA130" s="270"/>
      <c r="BB130" s="270"/>
      <c r="BC130" s="270"/>
      <c r="BD130" s="270"/>
      <c r="BE130" s="270"/>
      <c r="BF130" s="270"/>
      <c r="BG130" s="270"/>
      <c r="BH130" s="270"/>
      <c r="BI130" s="270"/>
      <c r="BJ130" s="270"/>
      <c r="BK130" s="270"/>
      <c r="BL130" s="270"/>
      <c r="BM130" s="270"/>
      <c r="BN130" s="270"/>
    </row>
    <row r="131" spans="1:66" s="271" customFormat="1" ht="13.5" customHeight="1">
      <c r="A131" s="435">
        <v>106</v>
      </c>
      <c r="B131" s="956" t="s">
        <v>178</v>
      </c>
      <c r="C131" s="956"/>
      <c r="D131" s="956"/>
      <c r="E131" s="956"/>
      <c r="F131" s="956"/>
      <c r="G131" s="956"/>
      <c r="H131" s="956"/>
      <c r="I131" s="435" t="s">
        <v>135</v>
      </c>
      <c r="J131" s="405">
        <v>5695</v>
      </c>
      <c r="K131" s="957">
        <v>0</v>
      </c>
      <c r="L131" s="957"/>
      <c r="M131" s="406">
        <f t="shared" si="3"/>
        <v>0</v>
      </c>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0"/>
      <c r="BH131" s="270"/>
      <c r="BI131" s="270"/>
      <c r="BJ131" s="270"/>
      <c r="BK131" s="270"/>
      <c r="BL131" s="270"/>
      <c r="BM131" s="270"/>
      <c r="BN131" s="270"/>
    </row>
    <row r="132" spans="1:66" s="271" customFormat="1" ht="13.5" customHeight="1">
      <c r="A132" s="435">
        <v>107</v>
      </c>
      <c r="B132" s="956" t="s">
        <v>179</v>
      </c>
      <c r="C132" s="956"/>
      <c r="D132" s="956"/>
      <c r="E132" s="956"/>
      <c r="F132" s="956"/>
      <c r="G132" s="956"/>
      <c r="H132" s="956"/>
      <c r="I132" s="435" t="s">
        <v>135</v>
      </c>
      <c r="J132" s="405">
        <v>11305</v>
      </c>
      <c r="K132" s="957">
        <v>0</v>
      </c>
      <c r="L132" s="957"/>
      <c r="M132" s="406">
        <f t="shared" si="3"/>
        <v>0</v>
      </c>
      <c r="N132" s="269"/>
      <c r="O132" s="269"/>
      <c r="P132" s="269"/>
      <c r="Q132" s="269"/>
      <c r="R132" s="269"/>
      <c r="S132" s="269"/>
      <c r="T132" s="269"/>
      <c r="U132" s="269"/>
      <c r="V132" s="269"/>
      <c r="W132" s="269"/>
      <c r="X132" s="269"/>
      <c r="Y132" s="269"/>
      <c r="Z132" s="269"/>
      <c r="AA132" s="269"/>
      <c r="AB132" s="269"/>
      <c r="AC132" s="269"/>
      <c r="AD132" s="269"/>
      <c r="AE132" s="269"/>
      <c r="AF132" s="269"/>
      <c r="AG132" s="269"/>
      <c r="AH132" s="269"/>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0"/>
      <c r="BH132" s="270"/>
      <c r="BI132" s="270"/>
      <c r="BJ132" s="270"/>
      <c r="BK132" s="270"/>
      <c r="BL132" s="270"/>
      <c r="BM132" s="270"/>
      <c r="BN132" s="270"/>
    </row>
    <row r="133" spans="1:66" s="271" customFormat="1" ht="13.5" customHeight="1">
      <c r="A133" s="435">
        <v>108</v>
      </c>
      <c r="B133" s="956" t="s">
        <v>386</v>
      </c>
      <c r="C133" s="956"/>
      <c r="D133" s="956"/>
      <c r="E133" s="956"/>
      <c r="F133" s="956"/>
      <c r="G133" s="956"/>
      <c r="H133" s="956"/>
      <c r="I133" s="435" t="s">
        <v>151</v>
      </c>
      <c r="J133" s="405">
        <v>410</v>
      </c>
      <c r="K133" s="957">
        <v>0</v>
      </c>
      <c r="L133" s="957"/>
      <c r="M133" s="406">
        <f t="shared" si="3"/>
        <v>0</v>
      </c>
      <c r="N133" s="269"/>
      <c r="O133" s="269"/>
      <c r="P133" s="269"/>
      <c r="Q133" s="269"/>
      <c r="R133" s="269"/>
      <c r="S133" s="269"/>
      <c r="T133" s="269"/>
      <c r="U133" s="269"/>
      <c r="V133" s="269"/>
      <c r="W133" s="269"/>
      <c r="X133" s="269"/>
      <c r="Y133" s="269"/>
      <c r="Z133" s="269"/>
      <c r="AA133" s="269"/>
      <c r="AB133" s="269"/>
      <c r="AC133" s="269"/>
      <c r="AD133" s="269"/>
      <c r="AE133" s="269"/>
      <c r="AF133" s="269"/>
      <c r="AG133" s="269"/>
      <c r="AH133" s="269"/>
      <c r="AI133" s="270"/>
      <c r="AJ133" s="270"/>
      <c r="AK133" s="270"/>
      <c r="AL133" s="270"/>
      <c r="AM133" s="270"/>
      <c r="AN133" s="270"/>
      <c r="AO133" s="270"/>
      <c r="AP133" s="270"/>
      <c r="AQ133" s="270"/>
      <c r="AR133" s="270"/>
      <c r="AS133" s="270"/>
      <c r="AT133" s="270"/>
      <c r="AU133" s="270"/>
      <c r="AV133" s="270"/>
      <c r="AW133" s="270"/>
      <c r="AX133" s="270"/>
      <c r="AY133" s="270"/>
      <c r="AZ133" s="270"/>
      <c r="BA133" s="270"/>
      <c r="BB133" s="270"/>
      <c r="BC133" s="270"/>
      <c r="BD133" s="270"/>
      <c r="BE133" s="270"/>
      <c r="BF133" s="270"/>
      <c r="BG133" s="270"/>
      <c r="BH133" s="270"/>
      <c r="BI133" s="270"/>
      <c r="BJ133" s="270"/>
      <c r="BK133" s="270"/>
      <c r="BL133" s="270"/>
      <c r="BM133" s="270"/>
      <c r="BN133" s="270"/>
    </row>
    <row r="134" spans="1:66" s="271" customFormat="1" ht="13.5" customHeight="1">
      <c r="A134" s="435">
        <v>109</v>
      </c>
      <c r="B134" s="956" t="s">
        <v>337</v>
      </c>
      <c r="C134" s="956"/>
      <c r="D134" s="956"/>
      <c r="E134" s="956"/>
      <c r="F134" s="956"/>
      <c r="G134" s="956"/>
      <c r="H134" s="956"/>
      <c r="I134" s="435" t="s">
        <v>135</v>
      </c>
      <c r="J134" s="405">
        <v>5695</v>
      </c>
      <c r="K134" s="957">
        <v>0</v>
      </c>
      <c r="L134" s="957"/>
      <c r="M134" s="406">
        <f t="shared" si="3"/>
        <v>0</v>
      </c>
      <c r="N134" s="269"/>
      <c r="O134" s="269"/>
      <c r="P134" s="269"/>
      <c r="Q134" s="269"/>
      <c r="R134" s="269"/>
      <c r="S134" s="269"/>
      <c r="T134" s="269"/>
      <c r="U134" s="269"/>
      <c r="V134" s="269"/>
      <c r="W134" s="269"/>
      <c r="X134" s="269"/>
      <c r="Y134" s="269"/>
      <c r="Z134" s="269"/>
      <c r="AA134" s="269"/>
      <c r="AB134" s="269"/>
      <c r="AC134" s="269"/>
      <c r="AD134" s="269"/>
      <c r="AE134" s="269"/>
      <c r="AF134" s="269"/>
      <c r="AG134" s="269"/>
      <c r="AH134" s="269"/>
      <c r="AI134" s="270"/>
      <c r="AJ134" s="270"/>
      <c r="AK134" s="270"/>
      <c r="AL134" s="270"/>
      <c r="AM134" s="270"/>
      <c r="AN134" s="270"/>
      <c r="AO134" s="270"/>
      <c r="AP134" s="270"/>
      <c r="AQ134" s="270"/>
      <c r="AR134" s="270"/>
      <c r="AS134" s="270"/>
      <c r="AT134" s="270"/>
      <c r="AU134" s="270"/>
      <c r="AV134" s="270"/>
      <c r="AW134" s="270"/>
      <c r="AX134" s="270"/>
      <c r="AY134" s="270"/>
      <c r="AZ134" s="270"/>
      <c r="BA134" s="270"/>
      <c r="BB134" s="270"/>
      <c r="BC134" s="270"/>
      <c r="BD134" s="270"/>
      <c r="BE134" s="270"/>
      <c r="BF134" s="270"/>
      <c r="BG134" s="270"/>
      <c r="BH134" s="270"/>
      <c r="BI134" s="270"/>
      <c r="BJ134" s="270"/>
      <c r="BK134" s="270"/>
      <c r="BL134" s="270"/>
      <c r="BM134" s="270"/>
      <c r="BN134" s="270"/>
    </row>
    <row r="135" spans="1:66" s="271" customFormat="1" ht="13.5" customHeight="1">
      <c r="A135" s="435">
        <v>110</v>
      </c>
      <c r="B135" s="956" t="s">
        <v>180</v>
      </c>
      <c r="C135" s="956"/>
      <c r="D135" s="956"/>
      <c r="E135" s="956"/>
      <c r="F135" s="956"/>
      <c r="G135" s="956"/>
      <c r="H135" s="956"/>
      <c r="I135" s="435" t="s">
        <v>135</v>
      </c>
      <c r="J135" s="405">
        <v>4720</v>
      </c>
      <c r="K135" s="957">
        <v>0</v>
      </c>
      <c r="L135" s="957"/>
      <c r="M135" s="406">
        <f t="shared" si="3"/>
        <v>0</v>
      </c>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70"/>
      <c r="AJ135" s="270"/>
      <c r="AK135" s="270"/>
      <c r="AL135" s="270"/>
      <c r="AM135" s="270"/>
      <c r="AN135" s="270"/>
      <c r="AO135" s="270"/>
      <c r="AP135" s="270"/>
      <c r="AQ135" s="270"/>
      <c r="AR135" s="270"/>
      <c r="AS135" s="270"/>
      <c r="AT135" s="270"/>
      <c r="AU135" s="270"/>
      <c r="AV135" s="270"/>
      <c r="AW135" s="270"/>
      <c r="AX135" s="270"/>
      <c r="AY135" s="270"/>
      <c r="AZ135" s="270"/>
      <c r="BA135" s="270"/>
      <c r="BB135" s="270"/>
      <c r="BC135" s="270"/>
      <c r="BD135" s="270"/>
      <c r="BE135" s="270"/>
      <c r="BF135" s="270"/>
      <c r="BG135" s="270"/>
      <c r="BH135" s="270"/>
      <c r="BI135" s="270"/>
      <c r="BJ135" s="270"/>
      <c r="BK135" s="270"/>
      <c r="BL135" s="270"/>
      <c r="BM135" s="270"/>
      <c r="BN135" s="270"/>
    </row>
    <row r="136" spans="1:66" s="271" customFormat="1" ht="13.5" customHeight="1">
      <c r="A136" s="435">
        <v>111</v>
      </c>
      <c r="B136" s="956" t="s">
        <v>181</v>
      </c>
      <c r="C136" s="956"/>
      <c r="D136" s="956"/>
      <c r="E136" s="956"/>
      <c r="F136" s="956"/>
      <c r="G136" s="956"/>
      <c r="H136" s="956"/>
      <c r="I136" s="435" t="s">
        <v>135</v>
      </c>
      <c r="J136" s="405">
        <v>7400</v>
      </c>
      <c r="K136" s="957">
        <v>0</v>
      </c>
      <c r="L136" s="957"/>
      <c r="M136" s="406">
        <f>J136*K136</f>
        <v>0</v>
      </c>
      <c r="N136" s="269"/>
      <c r="O136" s="269"/>
      <c r="P136" s="269"/>
      <c r="Q136" s="269"/>
      <c r="R136" s="269"/>
      <c r="S136" s="269"/>
      <c r="T136" s="269"/>
      <c r="U136" s="269"/>
      <c r="V136" s="269"/>
      <c r="W136" s="269"/>
      <c r="X136" s="269"/>
      <c r="Y136" s="269"/>
      <c r="Z136" s="269"/>
      <c r="AA136" s="269"/>
      <c r="AB136" s="269"/>
      <c r="AC136" s="269"/>
      <c r="AD136" s="269"/>
      <c r="AE136" s="269"/>
      <c r="AF136" s="269"/>
      <c r="AG136" s="269"/>
      <c r="AH136" s="269"/>
      <c r="AI136" s="270"/>
      <c r="AJ136" s="270"/>
      <c r="AK136" s="270"/>
      <c r="AL136" s="270"/>
      <c r="AM136" s="270"/>
      <c r="AN136" s="270"/>
      <c r="AO136" s="270"/>
      <c r="AP136" s="270"/>
      <c r="AQ136" s="270"/>
      <c r="AR136" s="270"/>
      <c r="AS136" s="270"/>
      <c r="AT136" s="270"/>
      <c r="AU136" s="270"/>
      <c r="AV136" s="270"/>
      <c r="AW136" s="270"/>
      <c r="AX136" s="270"/>
      <c r="AY136" s="270"/>
      <c r="AZ136" s="270"/>
      <c r="BA136" s="270"/>
      <c r="BB136" s="270"/>
      <c r="BC136" s="270"/>
      <c r="BD136" s="270"/>
      <c r="BE136" s="270"/>
      <c r="BF136" s="270"/>
      <c r="BG136" s="270"/>
      <c r="BH136" s="270"/>
      <c r="BI136" s="270"/>
      <c r="BJ136" s="270"/>
      <c r="BK136" s="270"/>
      <c r="BL136" s="270"/>
      <c r="BM136" s="270"/>
      <c r="BN136" s="270"/>
    </row>
    <row r="137" spans="1:66" s="271" customFormat="1" ht="13.5" customHeight="1">
      <c r="A137" s="435">
        <v>112</v>
      </c>
      <c r="B137" s="956" t="s">
        <v>182</v>
      </c>
      <c r="C137" s="956"/>
      <c r="D137" s="956"/>
      <c r="E137" s="956"/>
      <c r="F137" s="956"/>
      <c r="G137" s="956"/>
      <c r="H137" s="956"/>
      <c r="I137" s="435" t="s">
        <v>135</v>
      </c>
      <c r="J137" s="405">
        <v>2920</v>
      </c>
      <c r="K137" s="957">
        <v>0</v>
      </c>
      <c r="L137" s="957"/>
      <c r="M137" s="406">
        <f>J137*K137</f>
        <v>0</v>
      </c>
      <c r="N137" s="269"/>
      <c r="O137" s="269"/>
      <c r="P137" s="269"/>
      <c r="Q137" s="269"/>
      <c r="R137" s="269"/>
      <c r="S137" s="269"/>
      <c r="T137" s="269"/>
      <c r="U137" s="269"/>
      <c r="V137" s="269"/>
      <c r="W137" s="269"/>
      <c r="X137" s="269"/>
      <c r="Y137" s="269"/>
      <c r="Z137" s="269"/>
      <c r="AA137" s="269"/>
      <c r="AB137" s="269"/>
      <c r="AC137" s="269"/>
      <c r="AD137" s="269"/>
      <c r="AE137" s="269"/>
      <c r="AF137" s="269"/>
      <c r="AG137" s="269"/>
      <c r="AH137" s="269"/>
      <c r="AI137" s="270"/>
      <c r="AJ137" s="270"/>
      <c r="AK137" s="270"/>
      <c r="AL137" s="270"/>
      <c r="AM137" s="270"/>
      <c r="AN137" s="270"/>
      <c r="AO137" s="270"/>
      <c r="AP137" s="270"/>
      <c r="AQ137" s="270"/>
      <c r="AR137" s="270"/>
      <c r="AS137" s="270"/>
      <c r="AT137" s="270"/>
      <c r="AU137" s="270"/>
      <c r="AV137" s="270"/>
      <c r="AW137" s="270"/>
      <c r="AX137" s="270"/>
      <c r="AY137" s="270"/>
      <c r="AZ137" s="270"/>
      <c r="BA137" s="270"/>
      <c r="BB137" s="270"/>
      <c r="BC137" s="270"/>
      <c r="BD137" s="270"/>
      <c r="BE137" s="270"/>
      <c r="BF137" s="270"/>
      <c r="BG137" s="270"/>
      <c r="BH137" s="270"/>
      <c r="BI137" s="270"/>
      <c r="BJ137" s="270"/>
      <c r="BK137" s="270"/>
      <c r="BL137" s="270"/>
      <c r="BM137" s="270"/>
      <c r="BN137" s="270"/>
    </row>
    <row r="138" spans="1:66" s="271" customFormat="1" ht="13.5" customHeight="1">
      <c r="A138" s="435">
        <v>113</v>
      </c>
      <c r="B138" s="956" t="s">
        <v>183</v>
      </c>
      <c r="C138" s="956"/>
      <c r="D138" s="956"/>
      <c r="E138" s="956"/>
      <c r="F138" s="956"/>
      <c r="G138" s="956"/>
      <c r="H138" s="956"/>
      <c r="I138" s="435" t="s">
        <v>135</v>
      </c>
      <c r="J138" s="405">
        <v>4675</v>
      </c>
      <c r="K138" s="957">
        <v>0</v>
      </c>
      <c r="L138" s="957"/>
      <c r="M138" s="406">
        <f>J138*K138</f>
        <v>0</v>
      </c>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70"/>
      <c r="AJ138" s="270"/>
      <c r="AK138" s="270"/>
      <c r="AL138" s="270"/>
      <c r="AM138" s="270"/>
      <c r="AN138" s="270"/>
      <c r="AO138" s="270"/>
      <c r="AP138" s="270"/>
      <c r="AQ138" s="270"/>
      <c r="AR138" s="270"/>
      <c r="AS138" s="270"/>
      <c r="AT138" s="270"/>
      <c r="AU138" s="270"/>
      <c r="AV138" s="270"/>
      <c r="AW138" s="270"/>
      <c r="AX138" s="270"/>
      <c r="AY138" s="270"/>
      <c r="AZ138" s="270"/>
      <c r="BA138" s="270"/>
      <c r="BB138" s="270"/>
      <c r="BC138" s="270"/>
      <c r="BD138" s="270"/>
      <c r="BE138" s="270"/>
      <c r="BF138" s="270"/>
      <c r="BG138" s="270"/>
      <c r="BH138" s="270"/>
      <c r="BI138" s="270"/>
      <c r="BJ138" s="270"/>
      <c r="BK138" s="270"/>
      <c r="BL138" s="270"/>
      <c r="BM138" s="270"/>
      <c r="BN138" s="270"/>
    </row>
    <row r="139" spans="1:66" s="271" customFormat="1" ht="13.5" customHeight="1">
      <c r="A139" s="435">
        <v>114</v>
      </c>
      <c r="B139" s="956" t="s">
        <v>338</v>
      </c>
      <c r="C139" s="956"/>
      <c r="D139" s="956"/>
      <c r="E139" s="956"/>
      <c r="F139" s="956"/>
      <c r="G139" s="956"/>
      <c r="H139" s="956"/>
      <c r="I139" s="435" t="s">
        <v>135</v>
      </c>
      <c r="J139" s="405">
        <v>5750</v>
      </c>
      <c r="K139" s="957">
        <v>0</v>
      </c>
      <c r="L139" s="957"/>
      <c r="M139" s="406">
        <f>J139*K139</f>
        <v>0</v>
      </c>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70"/>
      <c r="AJ139" s="270"/>
      <c r="AK139" s="270"/>
      <c r="AL139" s="270"/>
      <c r="AM139" s="270"/>
      <c r="AN139" s="270"/>
      <c r="AO139" s="270"/>
      <c r="AP139" s="270"/>
      <c r="AQ139" s="270"/>
      <c r="AR139" s="270"/>
      <c r="AS139" s="270"/>
      <c r="AT139" s="270"/>
      <c r="AU139" s="270"/>
      <c r="AV139" s="270"/>
      <c r="AW139" s="270"/>
      <c r="AX139" s="270"/>
      <c r="AY139" s="270"/>
      <c r="AZ139" s="270"/>
      <c r="BA139" s="270"/>
      <c r="BB139" s="270"/>
      <c r="BC139" s="270"/>
      <c r="BD139" s="270"/>
      <c r="BE139" s="270"/>
      <c r="BF139" s="270"/>
      <c r="BG139" s="270"/>
      <c r="BH139" s="270"/>
      <c r="BI139" s="270"/>
      <c r="BJ139" s="270"/>
      <c r="BK139" s="270"/>
      <c r="BL139" s="270"/>
      <c r="BM139" s="270"/>
      <c r="BN139" s="270"/>
    </row>
    <row r="140" spans="1:66" s="271" customFormat="1" ht="13.5" customHeight="1">
      <c r="A140" s="435">
        <v>115</v>
      </c>
      <c r="B140" s="956" t="s">
        <v>184</v>
      </c>
      <c r="C140" s="956"/>
      <c r="D140" s="956"/>
      <c r="E140" s="956"/>
      <c r="F140" s="956"/>
      <c r="G140" s="956"/>
      <c r="H140" s="956"/>
      <c r="I140" s="435" t="s">
        <v>135</v>
      </c>
      <c r="J140" s="405">
        <v>2920</v>
      </c>
      <c r="K140" s="957">
        <v>0</v>
      </c>
      <c r="L140" s="957"/>
      <c r="M140" s="406">
        <f>J140*K140</f>
        <v>0</v>
      </c>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70"/>
      <c r="AJ140" s="270"/>
      <c r="AK140" s="270"/>
      <c r="AL140" s="270"/>
      <c r="AM140" s="270"/>
      <c r="AN140" s="270"/>
      <c r="AO140" s="270"/>
      <c r="AP140" s="270"/>
      <c r="AQ140" s="270"/>
      <c r="AR140" s="270"/>
      <c r="AS140" s="270"/>
      <c r="AT140" s="270"/>
      <c r="AU140" s="270"/>
      <c r="AV140" s="270"/>
      <c r="AW140" s="270"/>
      <c r="AX140" s="270"/>
      <c r="AY140" s="270"/>
      <c r="AZ140" s="270"/>
      <c r="BA140" s="270"/>
      <c r="BB140" s="270"/>
      <c r="BC140" s="270"/>
      <c r="BD140" s="270"/>
      <c r="BE140" s="270"/>
      <c r="BF140" s="270"/>
      <c r="BG140" s="270"/>
      <c r="BH140" s="270"/>
      <c r="BI140" s="270"/>
      <c r="BJ140" s="270"/>
      <c r="BK140" s="270"/>
      <c r="BL140" s="270"/>
      <c r="BM140" s="270"/>
      <c r="BN140" s="270"/>
    </row>
    <row r="141" spans="1:66" s="271" customFormat="1" ht="13.5" customHeight="1">
      <c r="A141" s="435">
        <v>116</v>
      </c>
      <c r="B141" s="956" t="s">
        <v>185</v>
      </c>
      <c r="C141" s="956"/>
      <c r="D141" s="956"/>
      <c r="E141" s="956"/>
      <c r="F141" s="956"/>
      <c r="G141" s="956"/>
      <c r="H141" s="956"/>
      <c r="I141" s="435" t="s">
        <v>135</v>
      </c>
      <c r="J141" s="405">
        <v>4380</v>
      </c>
      <c r="K141" s="957">
        <v>0</v>
      </c>
      <c r="L141" s="957"/>
      <c r="M141" s="406">
        <f>J141*K141</f>
        <v>0</v>
      </c>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70"/>
      <c r="AJ141" s="270"/>
      <c r="AK141" s="270"/>
      <c r="AL141" s="270"/>
      <c r="AM141" s="270"/>
      <c r="AN141" s="270"/>
      <c r="AO141" s="270"/>
      <c r="AP141" s="270"/>
      <c r="AQ141" s="270"/>
      <c r="AR141" s="270"/>
      <c r="AS141" s="270"/>
      <c r="AT141" s="270"/>
      <c r="AU141" s="270"/>
      <c r="AV141" s="270"/>
      <c r="AW141" s="270"/>
      <c r="AX141" s="270"/>
      <c r="AY141" s="270"/>
      <c r="AZ141" s="270"/>
      <c r="BA141" s="270"/>
      <c r="BB141" s="270"/>
      <c r="BC141" s="270"/>
      <c r="BD141" s="270"/>
      <c r="BE141" s="270"/>
      <c r="BF141" s="270"/>
      <c r="BG141" s="270"/>
      <c r="BH141" s="270"/>
      <c r="BI141" s="270"/>
      <c r="BJ141" s="270"/>
      <c r="BK141" s="270"/>
      <c r="BL141" s="270"/>
      <c r="BM141" s="270"/>
      <c r="BN141" s="270"/>
    </row>
    <row r="142" spans="1:66" s="271" customFormat="1" ht="13.5" customHeight="1">
      <c r="A142" s="435">
        <v>117</v>
      </c>
      <c r="B142" s="956" t="s">
        <v>339</v>
      </c>
      <c r="C142" s="956"/>
      <c r="D142" s="956"/>
      <c r="E142" s="956"/>
      <c r="F142" s="956"/>
      <c r="G142" s="956"/>
      <c r="H142" s="956"/>
      <c r="I142" s="435" t="s">
        <v>135</v>
      </c>
      <c r="J142" s="405">
        <v>4570</v>
      </c>
      <c r="K142" s="957">
        <v>0</v>
      </c>
      <c r="L142" s="957"/>
      <c r="M142" s="406">
        <f>J142*K142</f>
        <v>0</v>
      </c>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70"/>
      <c r="AJ142" s="270"/>
      <c r="AK142" s="270"/>
      <c r="AL142" s="270"/>
      <c r="AM142" s="270"/>
      <c r="AN142" s="270"/>
      <c r="AO142" s="270"/>
      <c r="AP142" s="270"/>
      <c r="AQ142" s="270"/>
      <c r="AR142" s="270"/>
      <c r="AS142" s="270"/>
      <c r="AT142" s="270"/>
      <c r="AU142" s="270"/>
      <c r="AV142" s="270"/>
      <c r="AW142" s="270"/>
      <c r="AX142" s="270"/>
      <c r="AY142" s="270"/>
      <c r="AZ142" s="270"/>
      <c r="BA142" s="270"/>
      <c r="BB142" s="270"/>
      <c r="BC142" s="270"/>
      <c r="BD142" s="270"/>
      <c r="BE142" s="270"/>
      <c r="BF142" s="270"/>
      <c r="BG142" s="270"/>
      <c r="BH142" s="270"/>
      <c r="BI142" s="270"/>
      <c r="BJ142" s="270"/>
      <c r="BK142" s="270"/>
      <c r="BL142" s="270"/>
      <c r="BM142" s="270"/>
      <c r="BN142" s="270"/>
    </row>
    <row r="143" spans="1:66" s="271" customFormat="1" ht="13.5" customHeight="1">
      <c r="A143" s="435">
        <v>118</v>
      </c>
      <c r="B143" s="956" t="s">
        <v>186</v>
      </c>
      <c r="C143" s="956"/>
      <c r="D143" s="956"/>
      <c r="E143" s="956"/>
      <c r="F143" s="956"/>
      <c r="G143" s="956"/>
      <c r="H143" s="956"/>
      <c r="I143" s="435" t="s">
        <v>135</v>
      </c>
      <c r="J143" s="405">
        <v>2360</v>
      </c>
      <c r="K143" s="957">
        <v>0</v>
      </c>
      <c r="L143" s="957"/>
      <c r="M143" s="406">
        <f>J143*K143</f>
        <v>0</v>
      </c>
      <c r="N143" s="269"/>
      <c r="O143" s="269"/>
      <c r="P143" s="269"/>
      <c r="Q143" s="269"/>
      <c r="R143" s="269"/>
      <c r="S143" s="269"/>
      <c r="T143" s="269"/>
      <c r="U143" s="269"/>
      <c r="V143" s="269"/>
      <c r="W143" s="269"/>
      <c r="X143" s="269"/>
      <c r="Y143" s="269"/>
      <c r="Z143" s="269"/>
      <c r="AA143" s="269"/>
      <c r="AB143" s="269"/>
      <c r="AC143" s="269"/>
      <c r="AD143" s="269"/>
      <c r="AE143" s="269"/>
      <c r="AF143" s="269"/>
      <c r="AG143" s="269"/>
      <c r="AH143" s="269"/>
      <c r="AI143" s="270"/>
      <c r="AJ143" s="270"/>
      <c r="AK143" s="270"/>
      <c r="AL143" s="270"/>
      <c r="AM143" s="270"/>
      <c r="AN143" s="270"/>
      <c r="AO143" s="270"/>
      <c r="AP143" s="270"/>
      <c r="AQ143" s="270"/>
      <c r="AR143" s="270"/>
      <c r="AS143" s="270"/>
      <c r="AT143" s="270"/>
      <c r="AU143" s="270"/>
      <c r="AV143" s="270"/>
      <c r="AW143" s="270"/>
      <c r="AX143" s="270"/>
      <c r="AY143" s="270"/>
      <c r="AZ143" s="270"/>
      <c r="BA143" s="270"/>
      <c r="BB143" s="270"/>
      <c r="BC143" s="270"/>
      <c r="BD143" s="270"/>
      <c r="BE143" s="270"/>
      <c r="BF143" s="270"/>
      <c r="BG143" s="270"/>
      <c r="BH143" s="270"/>
      <c r="BI143" s="270"/>
      <c r="BJ143" s="270"/>
      <c r="BK143" s="270"/>
      <c r="BL143" s="270"/>
      <c r="BM143" s="270"/>
      <c r="BN143" s="270"/>
    </row>
    <row r="144" spans="1:66" s="271" customFormat="1" ht="13.5" customHeight="1">
      <c r="A144" s="435">
        <v>119</v>
      </c>
      <c r="B144" s="956" t="s">
        <v>187</v>
      </c>
      <c r="C144" s="956"/>
      <c r="D144" s="956"/>
      <c r="E144" s="956"/>
      <c r="F144" s="956"/>
      <c r="G144" s="956"/>
      <c r="H144" s="956"/>
      <c r="I144" s="435" t="s">
        <v>135</v>
      </c>
      <c r="J144" s="405">
        <v>3505</v>
      </c>
      <c r="K144" s="957">
        <v>0</v>
      </c>
      <c r="L144" s="957"/>
      <c r="M144" s="406">
        <f>J144*K144</f>
        <v>0</v>
      </c>
      <c r="N144" s="269"/>
      <c r="O144" s="269"/>
      <c r="P144" s="269"/>
      <c r="Q144" s="269"/>
      <c r="R144" s="269"/>
      <c r="S144" s="269"/>
      <c r="T144" s="269"/>
      <c r="U144" s="269"/>
      <c r="V144" s="269"/>
      <c r="W144" s="269"/>
      <c r="X144" s="269"/>
      <c r="Y144" s="269"/>
      <c r="Z144" s="269"/>
      <c r="AA144" s="269"/>
      <c r="AB144" s="269"/>
      <c r="AC144" s="269"/>
      <c r="AD144" s="269"/>
      <c r="AE144" s="269"/>
      <c r="AF144" s="269"/>
      <c r="AG144" s="269"/>
      <c r="AH144" s="269"/>
      <c r="AI144" s="270"/>
      <c r="AJ144" s="270"/>
      <c r="AK144" s="270"/>
      <c r="AL144" s="270"/>
      <c r="AM144" s="270"/>
      <c r="AN144" s="270"/>
      <c r="AO144" s="270"/>
      <c r="AP144" s="270"/>
      <c r="AQ144" s="270"/>
      <c r="AR144" s="270"/>
      <c r="AS144" s="270"/>
      <c r="AT144" s="270"/>
      <c r="AU144" s="270"/>
      <c r="AV144" s="270"/>
      <c r="AW144" s="270"/>
      <c r="AX144" s="270"/>
      <c r="AY144" s="270"/>
      <c r="AZ144" s="270"/>
      <c r="BA144" s="270"/>
      <c r="BB144" s="270"/>
      <c r="BC144" s="270"/>
      <c r="BD144" s="270"/>
      <c r="BE144" s="270"/>
      <c r="BF144" s="270"/>
      <c r="BG144" s="270"/>
      <c r="BH144" s="270"/>
      <c r="BI144" s="270"/>
      <c r="BJ144" s="270"/>
      <c r="BK144" s="270"/>
      <c r="BL144" s="270"/>
      <c r="BM144" s="270"/>
      <c r="BN144" s="270"/>
    </row>
    <row r="145" spans="1:66" s="271" customFormat="1" ht="13.5" customHeight="1">
      <c r="A145" s="435">
        <v>120</v>
      </c>
      <c r="B145" s="956" t="s">
        <v>188</v>
      </c>
      <c r="C145" s="956"/>
      <c r="D145" s="956"/>
      <c r="E145" s="956"/>
      <c r="F145" s="956"/>
      <c r="G145" s="956"/>
      <c r="H145" s="956"/>
      <c r="I145" s="435" t="s">
        <v>135</v>
      </c>
      <c r="J145" s="405">
        <v>4380</v>
      </c>
      <c r="K145" s="957">
        <v>0</v>
      </c>
      <c r="L145" s="957"/>
      <c r="M145" s="406">
        <f>J145*K145</f>
        <v>0</v>
      </c>
      <c r="N145" s="269"/>
      <c r="O145" s="269"/>
      <c r="P145" s="269"/>
      <c r="Q145" s="269"/>
      <c r="R145" s="269"/>
      <c r="S145" s="269"/>
      <c r="T145" s="269"/>
      <c r="U145" s="269"/>
      <c r="V145" s="269"/>
      <c r="W145" s="269"/>
      <c r="X145" s="269"/>
      <c r="Y145" s="269"/>
      <c r="Z145" s="269"/>
      <c r="AA145" s="269"/>
      <c r="AB145" s="269"/>
      <c r="AC145" s="269"/>
      <c r="AD145" s="269"/>
      <c r="AE145" s="269"/>
      <c r="AF145" s="269"/>
      <c r="AG145" s="269"/>
      <c r="AH145" s="269"/>
      <c r="AI145" s="270"/>
      <c r="AJ145" s="270"/>
      <c r="AK145" s="270"/>
      <c r="AL145" s="270"/>
      <c r="AM145" s="270"/>
      <c r="AN145" s="270"/>
      <c r="AO145" s="270"/>
      <c r="AP145" s="270"/>
      <c r="AQ145" s="270"/>
      <c r="AR145" s="270"/>
      <c r="AS145" s="270"/>
      <c r="AT145" s="270"/>
      <c r="AU145" s="270"/>
      <c r="AV145" s="270"/>
      <c r="AW145" s="270"/>
      <c r="AX145" s="270"/>
      <c r="AY145" s="270"/>
      <c r="AZ145" s="270"/>
      <c r="BA145" s="270"/>
      <c r="BB145" s="270"/>
      <c r="BC145" s="270"/>
      <c r="BD145" s="270"/>
      <c r="BE145" s="270"/>
      <c r="BF145" s="270"/>
      <c r="BG145" s="270"/>
      <c r="BH145" s="270"/>
      <c r="BI145" s="270"/>
      <c r="BJ145" s="270"/>
      <c r="BK145" s="270"/>
      <c r="BL145" s="270"/>
      <c r="BM145" s="270"/>
      <c r="BN145" s="270"/>
    </row>
    <row r="146" spans="1:66" s="274" customFormat="1" ht="36" customHeight="1">
      <c r="A146" s="272"/>
      <c r="B146" s="982" t="s">
        <v>783</v>
      </c>
      <c r="C146" s="982"/>
      <c r="D146" s="982"/>
      <c r="E146" s="982"/>
      <c r="F146" s="982"/>
      <c r="G146" s="982"/>
      <c r="H146" s="982"/>
      <c r="I146" s="982"/>
      <c r="J146" s="982"/>
      <c r="K146" s="982"/>
      <c r="L146" s="982"/>
      <c r="M146" s="982"/>
      <c r="N146" s="231"/>
      <c r="O146" s="273"/>
      <c r="P146" s="273"/>
      <c r="Q146" s="273"/>
      <c r="R146" s="273"/>
      <c r="S146" s="273"/>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273"/>
      <c r="BB146" s="273"/>
      <c r="BC146" s="273"/>
      <c r="BD146" s="273"/>
      <c r="BE146" s="273"/>
      <c r="BF146" s="273"/>
      <c r="BG146" s="273"/>
      <c r="BH146" s="273"/>
      <c r="BI146" s="273"/>
      <c r="BJ146" s="273"/>
      <c r="BK146" s="273"/>
      <c r="BL146" s="273"/>
      <c r="BM146" s="273"/>
      <c r="BN146" s="273"/>
    </row>
    <row r="147" spans="1:66" s="91" customFormat="1" ht="4.5" customHeight="1">
      <c r="A147" s="275"/>
      <c r="B147" s="275"/>
      <c r="C147" s="276"/>
      <c r="D147" s="276"/>
      <c r="E147" s="276"/>
      <c r="F147" s="276"/>
      <c r="G147" s="276"/>
      <c r="J147" s="277"/>
      <c r="K147" s="278"/>
      <c r="L147" s="279"/>
      <c r="M147" s="280"/>
      <c r="N147" s="281"/>
      <c r="O147" s="281"/>
      <c r="P147" s="282"/>
      <c r="Q147" s="282"/>
      <c r="R147" s="282"/>
      <c r="S147" s="282"/>
      <c r="T147" s="282"/>
      <c r="U147" s="282"/>
      <c r="V147" s="282"/>
      <c r="W147" s="282"/>
      <c r="X147" s="282"/>
      <c r="Y147" s="282"/>
      <c r="Z147" s="282"/>
      <c r="AA147" s="282"/>
      <c r="AB147" s="282"/>
      <c r="AC147" s="282"/>
      <c r="AD147" s="282"/>
      <c r="AE147" s="282"/>
      <c r="AF147" s="282"/>
      <c r="AG147" s="282"/>
      <c r="AH147" s="282"/>
      <c r="AI147" s="283"/>
      <c r="AJ147" s="283"/>
      <c r="AK147" s="283"/>
      <c r="AL147" s="283"/>
      <c r="AM147" s="283"/>
      <c r="AN147" s="283"/>
      <c r="AO147" s="283"/>
      <c r="AP147" s="283"/>
      <c r="AQ147" s="283"/>
      <c r="AR147" s="283"/>
      <c r="AS147" s="283"/>
      <c r="AT147" s="283"/>
      <c r="AU147" s="283"/>
      <c r="AV147" s="283"/>
      <c r="AW147" s="283"/>
      <c r="AX147" s="283"/>
      <c r="AY147" s="283"/>
      <c r="AZ147" s="283"/>
      <c r="BA147" s="283"/>
      <c r="BB147" s="283"/>
      <c r="BC147" s="283"/>
      <c r="BD147" s="283"/>
      <c r="BE147" s="283"/>
      <c r="BF147" s="283"/>
      <c r="BG147" s="283"/>
      <c r="BH147" s="283"/>
      <c r="BI147" s="283"/>
      <c r="BJ147" s="283"/>
      <c r="BK147" s="283"/>
      <c r="BL147" s="283"/>
      <c r="BM147" s="283"/>
      <c r="BN147" s="283"/>
    </row>
    <row r="148" spans="1:66" s="287" customFormat="1" ht="15.75" customHeight="1">
      <c r="A148" s="284"/>
      <c r="B148" s="284"/>
      <c r="C148" s="981" t="s">
        <v>189</v>
      </c>
      <c r="D148" s="981"/>
      <c r="E148" s="981"/>
      <c r="F148" s="981"/>
      <c r="G148" s="981"/>
      <c r="H148" s="981"/>
      <c r="I148" s="981"/>
      <c r="J148" s="981"/>
      <c r="K148" s="981"/>
      <c r="L148" s="981"/>
      <c r="M148" s="285">
        <f>SUM(M19:M145)</f>
        <v>0</v>
      </c>
      <c r="N148" s="286"/>
      <c r="O148" s="286"/>
      <c r="P148" s="286"/>
      <c r="Q148" s="286"/>
      <c r="R148" s="286"/>
      <c r="S148" s="286"/>
      <c r="T148" s="286"/>
      <c r="U148" s="286"/>
      <c r="V148" s="286"/>
      <c r="W148" s="286"/>
      <c r="X148" s="286"/>
      <c r="Y148" s="286"/>
      <c r="Z148" s="286"/>
      <c r="AA148" s="286"/>
      <c r="AB148" s="286"/>
      <c r="AC148" s="286"/>
      <c r="AD148" s="286"/>
      <c r="AE148" s="286"/>
      <c r="AF148" s="286"/>
      <c r="AG148" s="286"/>
      <c r="AH148" s="286"/>
      <c r="AI148" s="266"/>
      <c r="AJ148" s="266"/>
      <c r="AK148" s="266"/>
      <c r="AL148" s="266"/>
      <c r="AM148" s="266"/>
      <c r="AN148" s="266"/>
      <c r="AO148" s="266"/>
      <c r="AP148" s="266"/>
      <c r="AQ148" s="266"/>
      <c r="AR148" s="266"/>
      <c r="AS148" s="266"/>
      <c r="AT148" s="266"/>
      <c r="AU148" s="266"/>
      <c r="AV148" s="266"/>
      <c r="AW148" s="266"/>
      <c r="AX148" s="266"/>
      <c r="AY148" s="266"/>
      <c r="AZ148" s="266"/>
      <c r="BA148" s="266"/>
      <c r="BB148" s="266"/>
      <c r="BC148" s="266"/>
      <c r="BD148" s="266"/>
      <c r="BE148" s="266"/>
      <c r="BF148" s="266"/>
      <c r="BG148" s="266"/>
      <c r="BH148" s="266"/>
      <c r="BI148" s="266"/>
      <c r="BJ148" s="266"/>
      <c r="BK148" s="266"/>
      <c r="BL148" s="266"/>
      <c r="BM148" s="266"/>
      <c r="BN148" s="266"/>
    </row>
    <row r="149" spans="1:66" s="91" customFormat="1" ht="3" customHeight="1">
      <c r="A149" s="275"/>
      <c r="B149" s="275"/>
      <c r="C149" s="288"/>
      <c r="D149" s="288"/>
      <c r="E149" s="288"/>
      <c r="F149" s="288"/>
      <c r="G149" s="288"/>
      <c r="H149" s="35"/>
      <c r="I149" s="35"/>
      <c r="J149" s="35"/>
      <c r="K149" s="289"/>
      <c r="L149" s="290"/>
      <c r="M149" s="291"/>
      <c r="N149" s="281"/>
      <c r="O149" s="281"/>
      <c r="P149" s="282"/>
      <c r="Q149" s="282"/>
      <c r="R149" s="282"/>
      <c r="S149" s="282"/>
      <c r="T149" s="282"/>
      <c r="U149" s="282"/>
      <c r="V149" s="282"/>
      <c r="W149" s="282"/>
      <c r="X149" s="282"/>
      <c r="Y149" s="282"/>
      <c r="Z149" s="282"/>
      <c r="AA149" s="282"/>
      <c r="AB149" s="282"/>
      <c r="AC149" s="282"/>
      <c r="AD149" s="282"/>
      <c r="AE149" s="282"/>
      <c r="AF149" s="282"/>
      <c r="AG149" s="282"/>
      <c r="AH149" s="282"/>
      <c r="AI149" s="283"/>
      <c r="AJ149" s="283"/>
      <c r="AK149" s="283"/>
      <c r="AL149" s="283"/>
      <c r="AM149" s="283"/>
      <c r="AN149" s="283"/>
      <c r="AO149" s="283"/>
      <c r="AP149" s="283"/>
      <c r="AQ149" s="283"/>
      <c r="AR149" s="283"/>
      <c r="AS149" s="283"/>
      <c r="AT149" s="283"/>
      <c r="AU149" s="283"/>
      <c r="AV149" s="283"/>
      <c r="AW149" s="283"/>
      <c r="AX149" s="283"/>
      <c r="AY149" s="283"/>
      <c r="AZ149" s="283"/>
      <c r="BA149" s="283"/>
      <c r="BB149" s="283"/>
      <c r="BC149" s="283"/>
      <c r="BD149" s="283"/>
      <c r="BE149" s="283"/>
      <c r="BF149" s="283"/>
      <c r="BG149" s="283"/>
      <c r="BH149" s="283"/>
      <c r="BI149" s="283"/>
      <c r="BJ149" s="283"/>
      <c r="BK149" s="283"/>
      <c r="BL149" s="283"/>
      <c r="BM149" s="283"/>
      <c r="BN149" s="283"/>
    </row>
    <row r="150" spans="1:66" s="287" customFormat="1" ht="15" customHeight="1">
      <c r="A150" s="284"/>
      <c r="B150" s="284"/>
      <c r="C150" s="980" t="s">
        <v>729</v>
      </c>
      <c r="D150" s="980"/>
      <c r="E150" s="980"/>
      <c r="F150" s="980"/>
      <c r="G150" s="980"/>
      <c r="H150" s="980"/>
      <c r="I150" s="980"/>
      <c r="J150" s="980"/>
      <c r="K150" s="980"/>
      <c r="L150" s="980"/>
      <c r="M150" s="292">
        <f ca="1">IF((TODAY()&gt;=DATE(2019,1,1)),M148/1.2*0.2,M148/1.18*0.18)</f>
        <v>0</v>
      </c>
      <c r="N150" s="286"/>
      <c r="O150" s="286"/>
      <c r="P150" s="286"/>
      <c r="Q150" s="286"/>
      <c r="R150" s="286"/>
      <c r="S150" s="286"/>
      <c r="T150" s="286"/>
      <c r="U150" s="286"/>
      <c r="V150" s="286"/>
      <c r="W150" s="286"/>
      <c r="X150" s="286"/>
      <c r="Y150" s="286"/>
      <c r="Z150" s="286"/>
      <c r="AA150" s="286"/>
      <c r="AB150" s="286"/>
      <c r="AC150" s="286"/>
      <c r="AD150" s="286"/>
      <c r="AE150" s="286"/>
      <c r="AF150" s="286"/>
      <c r="AG150" s="286"/>
      <c r="AH150" s="286"/>
      <c r="AI150" s="266"/>
      <c r="AJ150" s="266"/>
      <c r="AK150" s="266"/>
      <c r="AL150" s="266"/>
      <c r="AM150" s="266"/>
      <c r="AN150" s="266"/>
      <c r="AO150" s="266"/>
      <c r="AP150" s="266"/>
      <c r="AQ150" s="266"/>
      <c r="AR150" s="266"/>
      <c r="AS150" s="266"/>
      <c r="AT150" s="266"/>
      <c r="AU150" s="266"/>
      <c r="AV150" s="266"/>
      <c r="AW150" s="266"/>
      <c r="AX150" s="266"/>
      <c r="AY150" s="266"/>
      <c r="AZ150" s="266"/>
      <c r="BA150" s="266"/>
      <c r="BB150" s="266"/>
      <c r="BC150" s="266"/>
      <c r="BD150" s="266"/>
      <c r="BE150" s="266"/>
      <c r="BF150" s="266"/>
      <c r="BG150" s="266"/>
      <c r="BH150" s="266"/>
      <c r="BI150" s="266"/>
      <c r="BJ150" s="266"/>
      <c r="BK150" s="266"/>
      <c r="BL150" s="266"/>
      <c r="BM150" s="266"/>
      <c r="BN150" s="266"/>
    </row>
    <row r="151" spans="1:66" s="271" customFormat="1" ht="6.75" customHeight="1">
      <c r="A151" s="963"/>
      <c r="B151" s="963"/>
      <c r="C151" s="963"/>
      <c r="D151" s="963"/>
      <c r="E151" s="963"/>
      <c r="F151" s="963"/>
      <c r="G151" s="963"/>
      <c r="H151" s="964"/>
      <c r="I151" s="964"/>
      <c r="J151" s="964"/>
      <c r="K151" s="964"/>
      <c r="L151" s="964"/>
      <c r="M151" s="293"/>
      <c r="N151" s="269"/>
      <c r="O151" s="269"/>
      <c r="P151" s="269"/>
      <c r="Q151" s="269"/>
      <c r="R151" s="269"/>
      <c r="S151" s="269"/>
      <c r="T151" s="269"/>
      <c r="U151" s="269"/>
      <c r="V151" s="269"/>
      <c r="W151" s="269"/>
      <c r="X151" s="269"/>
      <c r="Y151" s="269"/>
      <c r="Z151" s="269"/>
      <c r="AA151" s="269"/>
      <c r="AB151" s="269"/>
      <c r="AC151" s="269"/>
      <c r="AD151" s="269"/>
      <c r="AE151" s="269"/>
      <c r="AF151" s="269"/>
      <c r="AG151" s="269"/>
      <c r="AH151" s="269"/>
      <c r="AI151" s="270"/>
      <c r="AJ151" s="270"/>
      <c r="AK151" s="270"/>
      <c r="AL151" s="270"/>
      <c r="AM151" s="270"/>
      <c r="AN151" s="270"/>
      <c r="AO151" s="270"/>
      <c r="AP151" s="270"/>
      <c r="AQ151" s="270"/>
      <c r="AR151" s="270"/>
      <c r="AS151" s="270"/>
      <c r="AT151" s="270"/>
      <c r="AU151" s="270"/>
      <c r="AV151" s="270"/>
      <c r="AW151" s="270"/>
      <c r="AX151" s="270"/>
      <c r="AY151" s="270"/>
      <c r="AZ151" s="270"/>
      <c r="BA151" s="270"/>
      <c r="BB151" s="270"/>
      <c r="BC151" s="270"/>
      <c r="BD151" s="270"/>
      <c r="BE151" s="270"/>
      <c r="BF151" s="270"/>
      <c r="BG151" s="270"/>
      <c r="BH151" s="270"/>
      <c r="BI151" s="270"/>
      <c r="BJ151" s="270"/>
      <c r="BK151" s="270"/>
      <c r="BL151" s="270"/>
      <c r="BM151" s="270"/>
      <c r="BN151" s="270"/>
    </row>
    <row r="152" spans="1:66" s="243" customFormat="1" ht="57" customHeight="1">
      <c r="A152" s="962" t="s">
        <v>836</v>
      </c>
      <c r="B152" s="962"/>
      <c r="C152" s="962"/>
      <c r="D152" s="962"/>
      <c r="E152" s="962"/>
      <c r="F152" s="962"/>
      <c r="G152" s="962"/>
      <c r="H152" s="962"/>
      <c r="I152" s="962"/>
      <c r="J152" s="962"/>
      <c r="K152" s="962"/>
      <c r="L152" s="962"/>
      <c r="M152" s="962"/>
      <c r="N152" s="267"/>
      <c r="O152" s="267"/>
      <c r="P152" s="267"/>
      <c r="Q152" s="267"/>
      <c r="R152" s="267"/>
      <c r="S152" s="267"/>
      <c r="T152" s="267"/>
      <c r="U152" s="267"/>
      <c r="V152" s="267"/>
      <c r="W152" s="267"/>
      <c r="X152" s="267"/>
      <c r="Y152" s="267"/>
      <c r="Z152" s="267"/>
      <c r="AA152" s="267"/>
      <c r="AB152" s="267"/>
      <c r="AC152" s="267"/>
      <c r="AD152" s="267"/>
      <c r="AE152" s="267"/>
      <c r="AF152" s="267"/>
      <c r="AG152" s="267"/>
      <c r="AH152" s="267"/>
      <c r="AI152" s="267"/>
      <c r="AJ152" s="267"/>
      <c r="AK152" s="267"/>
      <c r="AL152" s="267"/>
      <c r="AM152" s="267"/>
      <c r="AN152" s="267"/>
      <c r="AO152" s="267"/>
      <c r="AP152" s="267"/>
      <c r="AQ152" s="267"/>
      <c r="AR152" s="267"/>
      <c r="AS152" s="267"/>
      <c r="AT152" s="267"/>
      <c r="AU152" s="267"/>
      <c r="AV152" s="267"/>
      <c r="AW152" s="267"/>
      <c r="AX152" s="267"/>
      <c r="AY152" s="267"/>
      <c r="AZ152" s="267"/>
      <c r="BA152" s="267"/>
      <c r="BB152" s="267"/>
      <c r="BC152" s="267"/>
      <c r="BD152" s="267"/>
      <c r="BE152" s="267"/>
      <c r="BF152" s="267"/>
      <c r="BG152" s="267"/>
      <c r="BH152" s="267"/>
      <c r="BI152" s="267"/>
      <c r="BJ152" s="267"/>
      <c r="BK152" s="267"/>
      <c r="BL152" s="267"/>
      <c r="BM152" s="267"/>
      <c r="BN152" s="267"/>
    </row>
    <row r="153" spans="1:66" s="243" customFormat="1" ht="81" customHeight="1">
      <c r="A153" s="962" t="s">
        <v>829</v>
      </c>
      <c r="B153" s="962"/>
      <c r="C153" s="962"/>
      <c r="D153" s="962"/>
      <c r="E153" s="962"/>
      <c r="F153" s="962"/>
      <c r="G153" s="962"/>
      <c r="H153" s="962"/>
      <c r="I153" s="962"/>
      <c r="J153" s="962"/>
      <c r="K153" s="962"/>
      <c r="L153" s="962"/>
      <c r="M153" s="962"/>
      <c r="N153" s="267"/>
      <c r="O153" s="267"/>
      <c r="P153" s="267"/>
      <c r="Q153" s="267"/>
      <c r="R153" s="267"/>
      <c r="S153" s="267"/>
      <c r="T153" s="267"/>
      <c r="U153" s="267"/>
      <c r="V153" s="267"/>
      <c r="W153" s="267"/>
      <c r="X153" s="267"/>
      <c r="Y153" s="267"/>
      <c r="Z153" s="267"/>
      <c r="AA153" s="267"/>
      <c r="AB153" s="267"/>
      <c r="AC153" s="267"/>
      <c r="AD153" s="267"/>
      <c r="AE153" s="267"/>
      <c r="AF153" s="267"/>
      <c r="AG153" s="267"/>
      <c r="AH153" s="267"/>
      <c r="AI153" s="267"/>
      <c r="AJ153" s="267"/>
      <c r="AK153" s="267"/>
      <c r="AL153" s="267"/>
      <c r="AM153" s="267"/>
      <c r="AN153" s="267"/>
      <c r="AO153" s="267"/>
      <c r="AP153" s="267"/>
      <c r="AQ153" s="267"/>
      <c r="AR153" s="267"/>
      <c r="AS153" s="267"/>
      <c r="AT153" s="267"/>
      <c r="AU153" s="267"/>
      <c r="AV153" s="267"/>
      <c r="AW153" s="267"/>
      <c r="AX153" s="267"/>
      <c r="AY153" s="267"/>
      <c r="AZ153" s="267"/>
      <c r="BA153" s="267"/>
      <c r="BB153" s="267"/>
      <c r="BC153" s="267"/>
      <c r="BD153" s="267"/>
      <c r="BE153" s="267"/>
      <c r="BF153" s="267"/>
      <c r="BG153" s="267"/>
      <c r="BH153" s="267"/>
      <c r="BI153" s="267"/>
      <c r="BJ153" s="267"/>
      <c r="BK153" s="267"/>
      <c r="BL153" s="267"/>
      <c r="BM153" s="267"/>
      <c r="BN153" s="267"/>
    </row>
    <row r="154" spans="1:66" s="243" customFormat="1" ht="57" customHeight="1">
      <c r="A154" s="962" t="s">
        <v>387</v>
      </c>
      <c r="B154" s="962"/>
      <c r="C154" s="962"/>
      <c r="D154" s="962"/>
      <c r="E154" s="962"/>
      <c r="F154" s="962"/>
      <c r="G154" s="962"/>
      <c r="H154" s="962"/>
      <c r="I154" s="962"/>
      <c r="J154" s="962"/>
      <c r="K154" s="962"/>
      <c r="L154" s="962"/>
      <c r="M154" s="962"/>
      <c r="N154" s="267"/>
      <c r="O154" s="267"/>
      <c r="P154" s="267"/>
      <c r="Q154" s="267"/>
      <c r="R154" s="267"/>
      <c r="S154" s="267"/>
      <c r="T154" s="267"/>
      <c r="U154" s="267"/>
      <c r="V154" s="267"/>
      <c r="W154" s="267"/>
      <c r="X154" s="267"/>
      <c r="Y154" s="267"/>
      <c r="Z154" s="267"/>
      <c r="AA154" s="267"/>
      <c r="AB154" s="267"/>
      <c r="AC154" s="267"/>
      <c r="AD154" s="267"/>
      <c r="AE154" s="267"/>
      <c r="AF154" s="267"/>
      <c r="AG154" s="267"/>
      <c r="AH154" s="267"/>
      <c r="AI154" s="267"/>
      <c r="AJ154" s="267"/>
      <c r="AK154" s="267"/>
      <c r="AL154" s="267"/>
      <c r="AM154" s="267"/>
      <c r="AN154" s="267"/>
      <c r="AO154" s="267"/>
      <c r="AP154" s="267"/>
      <c r="AQ154" s="267"/>
      <c r="AR154" s="267"/>
      <c r="AS154" s="267"/>
      <c r="AT154" s="267"/>
      <c r="AU154" s="267"/>
      <c r="AV154" s="267"/>
      <c r="AW154" s="267"/>
      <c r="AX154" s="267"/>
      <c r="AY154" s="267"/>
      <c r="AZ154" s="267"/>
      <c r="BA154" s="267"/>
      <c r="BB154" s="267"/>
      <c r="BC154" s="267"/>
      <c r="BD154" s="267"/>
      <c r="BE154" s="267"/>
      <c r="BF154" s="267"/>
      <c r="BG154" s="267"/>
      <c r="BH154" s="267"/>
      <c r="BI154" s="267"/>
      <c r="BJ154" s="267"/>
      <c r="BK154" s="267"/>
      <c r="BL154" s="267"/>
      <c r="BM154" s="267"/>
      <c r="BN154" s="267"/>
    </row>
    <row r="155" spans="1:66" s="243" customFormat="1" ht="55.5" customHeight="1">
      <c r="A155" s="962" t="s">
        <v>574</v>
      </c>
      <c r="B155" s="962"/>
      <c r="C155" s="962"/>
      <c r="D155" s="962"/>
      <c r="E155" s="962"/>
      <c r="F155" s="962"/>
      <c r="G155" s="962"/>
      <c r="H155" s="962"/>
      <c r="I155" s="962"/>
      <c r="J155" s="962"/>
      <c r="K155" s="962"/>
      <c r="L155" s="962"/>
      <c r="M155" s="962"/>
      <c r="N155" s="267"/>
      <c r="O155" s="267"/>
      <c r="P155" s="267"/>
      <c r="Q155" s="267"/>
      <c r="R155" s="267"/>
      <c r="S155" s="267"/>
      <c r="T155" s="267"/>
      <c r="U155" s="267"/>
      <c r="V155" s="267"/>
      <c r="W155" s="267"/>
      <c r="X155" s="267"/>
      <c r="Y155" s="267"/>
      <c r="Z155" s="267"/>
      <c r="AA155" s="267"/>
      <c r="AB155" s="267"/>
      <c r="AC155" s="267"/>
      <c r="AD155" s="267"/>
      <c r="AE155" s="267"/>
      <c r="AF155" s="267"/>
      <c r="AG155" s="267"/>
      <c r="AH155" s="267"/>
      <c r="AI155" s="267"/>
      <c r="AJ155" s="267"/>
      <c r="AK155" s="267"/>
      <c r="AL155" s="267"/>
      <c r="AM155" s="267"/>
      <c r="AN155" s="267"/>
      <c r="AO155" s="267"/>
      <c r="AP155" s="267"/>
      <c r="AQ155" s="267"/>
      <c r="AR155" s="267"/>
      <c r="AS155" s="267"/>
      <c r="AT155" s="267"/>
      <c r="AU155" s="267"/>
      <c r="AV155" s="267"/>
      <c r="AW155" s="267"/>
      <c r="AX155" s="267"/>
      <c r="AY155" s="267"/>
      <c r="AZ155" s="267"/>
      <c r="BA155" s="267"/>
      <c r="BB155" s="267"/>
      <c r="BC155" s="267"/>
      <c r="BD155" s="267"/>
      <c r="BE155" s="267"/>
      <c r="BF155" s="267"/>
      <c r="BG155" s="267"/>
      <c r="BH155" s="267"/>
      <c r="BI155" s="267"/>
      <c r="BJ155" s="267"/>
      <c r="BK155" s="267"/>
      <c r="BL155" s="267"/>
      <c r="BM155" s="267"/>
      <c r="BN155" s="267"/>
    </row>
    <row r="156" spans="1:66" s="243" customFormat="1" ht="19.5" customHeight="1">
      <c r="A156" s="969" t="s">
        <v>233</v>
      </c>
      <c r="B156" s="969"/>
      <c r="C156" s="969"/>
      <c r="D156" s="969"/>
      <c r="E156" s="969"/>
      <c r="F156" s="969"/>
      <c r="G156" s="969"/>
      <c r="H156" s="969"/>
      <c r="I156" s="969"/>
      <c r="J156" s="969"/>
      <c r="K156" s="969"/>
      <c r="L156" s="969"/>
      <c r="M156" s="437"/>
      <c r="N156" s="295"/>
      <c r="O156" s="295"/>
      <c r="P156" s="295"/>
      <c r="Q156" s="295"/>
      <c r="R156" s="295"/>
      <c r="S156" s="295"/>
      <c r="T156" s="295"/>
      <c r="U156" s="295"/>
      <c r="V156" s="295"/>
      <c r="W156" s="295"/>
      <c r="X156" s="295"/>
      <c r="Y156" s="295"/>
      <c r="Z156" s="295"/>
      <c r="AA156" s="295"/>
      <c r="AB156" s="295"/>
      <c r="AC156" s="295"/>
      <c r="AD156" s="295"/>
      <c r="AE156" s="295"/>
      <c r="AF156" s="295"/>
      <c r="AG156" s="295"/>
      <c r="AH156" s="295"/>
      <c r="AI156" s="267"/>
      <c r="AJ156" s="267"/>
      <c r="AK156" s="267"/>
      <c r="AL156" s="267"/>
      <c r="AM156" s="267"/>
      <c r="AN156" s="267"/>
      <c r="AO156" s="267"/>
      <c r="AP156" s="267"/>
      <c r="AQ156" s="267"/>
      <c r="AR156" s="267"/>
      <c r="AS156" s="267"/>
      <c r="AT156" s="267"/>
      <c r="AU156" s="267"/>
      <c r="AV156" s="267"/>
      <c r="AW156" s="267"/>
      <c r="AX156" s="267"/>
      <c r="AY156" s="267"/>
      <c r="AZ156" s="267"/>
      <c r="BA156" s="267"/>
      <c r="BB156" s="267"/>
      <c r="BC156" s="267"/>
      <c r="BD156" s="267"/>
      <c r="BE156" s="267"/>
      <c r="BF156" s="267"/>
      <c r="BG156" s="267"/>
      <c r="BH156" s="267"/>
      <c r="BI156" s="267"/>
      <c r="BJ156" s="267"/>
      <c r="BK156" s="267"/>
      <c r="BL156" s="267"/>
      <c r="BM156" s="267"/>
      <c r="BN156" s="267"/>
    </row>
    <row r="157" spans="1:66" s="243" customFormat="1" ht="16.5" customHeight="1">
      <c r="A157" s="438" t="s">
        <v>274</v>
      </c>
      <c r="B157" s="439"/>
      <c r="C157" s="439"/>
      <c r="D157" s="439"/>
      <c r="E157" s="439"/>
      <c r="F157" s="439"/>
      <c r="G157" s="439"/>
      <c r="H157" s="438" t="s">
        <v>71</v>
      </c>
      <c r="I157" s="439"/>
      <c r="J157" s="439"/>
      <c r="K157" s="439"/>
      <c r="L157" s="439"/>
      <c r="M157" s="437"/>
      <c r="N157" s="295"/>
      <c r="O157" s="295"/>
      <c r="P157" s="295"/>
      <c r="Q157" s="295"/>
      <c r="R157" s="295"/>
      <c r="S157" s="295"/>
      <c r="T157" s="295"/>
      <c r="U157" s="295"/>
      <c r="V157" s="295"/>
      <c r="W157" s="295"/>
      <c r="X157" s="295"/>
      <c r="Y157" s="295"/>
      <c r="Z157" s="295"/>
      <c r="AA157" s="295"/>
      <c r="AB157" s="295"/>
      <c r="AC157" s="295"/>
      <c r="AD157" s="295"/>
      <c r="AE157" s="295"/>
      <c r="AF157" s="295"/>
      <c r="AG157" s="295"/>
      <c r="AH157" s="295"/>
      <c r="AI157" s="267"/>
      <c r="AJ157" s="267"/>
      <c r="AK157" s="267"/>
      <c r="AL157" s="267"/>
      <c r="AM157" s="267"/>
      <c r="AN157" s="267"/>
      <c r="AO157" s="267"/>
      <c r="AP157" s="267"/>
      <c r="AQ157" s="267"/>
      <c r="AR157" s="267"/>
      <c r="AS157" s="267"/>
      <c r="AT157" s="267"/>
      <c r="AU157" s="267"/>
      <c r="AV157" s="267"/>
      <c r="AW157" s="267"/>
      <c r="AX157" s="267"/>
      <c r="AY157" s="267"/>
      <c r="AZ157" s="267"/>
      <c r="BA157" s="267"/>
      <c r="BB157" s="267"/>
      <c r="BC157" s="267"/>
      <c r="BD157" s="267"/>
      <c r="BE157" s="267"/>
      <c r="BF157" s="267"/>
      <c r="BG157" s="267"/>
      <c r="BH157" s="267"/>
      <c r="BI157" s="267"/>
      <c r="BJ157" s="267"/>
      <c r="BK157" s="267"/>
      <c r="BL157" s="267"/>
      <c r="BM157" s="267"/>
      <c r="BN157" s="267"/>
    </row>
    <row r="158" spans="1:13" ht="39.75" customHeight="1">
      <c r="A158" s="965" t="s">
        <v>576</v>
      </c>
      <c r="B158" s="965"/>
      <c r="C158" s="965"/>
      <c r="D158" s="965"/>
      <c r="E158" s="965"/>
      <c r="F158" s="965"/>
      <c r="H158" s="965">
        <f>CONCATENATE(Реквизиты!B3)</f>
      </c>
      <c r="I158" s="965"/>
      <c r="J158" s="965"/>
      <c r="K158" s="965"/>
      <c r="L158" s="965"/>
      <c r="M158" s="965"/>
    </row>
    <row r="159" spans="1:13" ht="12" customHeight="1">
      <c r="A159" s="906" t="str">
        <f>CONCATENATE(Договор!A128)</f>
        <v>Коммерческий директор</v>
      </c>
      <c r="B159" s="906"/>
      <c r="C159" s="906"/>
      <c r="D159" s="906"/>
      <c r="E159" s="906"/>
      <c r="F159" s="906"/>
      <c r="G159" s="242"/>
      <c r="H159" s="654">
        <f>CONCATENATE(Реквизиты!B16)</f>
      </c>
      <c r="I159" s="654"/>
      <c r="J159" s="654"/>
      <c r="K159" s="654"/>
      <c r="L159" s="654"/>
      <c r="M159" s="654"/>
    </row>
    <row r="160" spans="1:13" ht="24" customHeight="1">
      <c r="A160" s="966" t="str">
        <f>CONCATENATE(Заявка!A82)</f>
        <v>Менялкин Валерий Николаевич</v>
      </c>
      <c r="B160" s="966"/>
      <c r="C160" s="966"/>
      <c r="D160" s="966"/>
      <c r="E160" s="966"/>
      <c r="F160" s="966"/>
      <c r="G160" s="242"/>
      <c r="H160" s="966">
        <f>CONCATENATE(Реквизиты!A18)</f>
      </c>
      <c r="I160" s="966"/>
      <c r="J160" s="966"/>
      <c r="K160" s="966"/>
      <c r="L160" s="966"/>
      <c r="M160" s="966"/>
    </row>
    <row r="161" spans="1:13" ht="10.5" customHeight="1">
      <c r="A161" s="967" t="s">
        <v>127</v>
      </c>
      <c r="B161" s="967"/>
      <c r="C161" s="967"/>
      <c r="D161" s="967"/>
      <c r="E161" s="967"/>
      <c r="F161" s="967"/>
      <c r="G161" s="242"/>
      <c r="H161" s="440"/>
      <c r="I161" s="968" t="s">
        <v>72</v>
      </c>
      <c r="J161" s="968"/>
      <c r="K161" s="968"/>
      <c r="L161" s="968"/>
      <c r="M161" s="968"/>
    </row>
    <row r="162" spans="1:13" ht="15" customHeight="1">
      <c r="A162" s="906" t="str">
        <f>CONCATENATE(Договор!C6)</f>
        <v>"…..." …................... 201_г.</v>
      </c>
      <c r="B162" s="906"/>
      <c r="C162" s="906"/>
      <c r="D162" s="906"/>
      <c r="E162" s="906"/>
      <c r="F162" s="906"/>
      <c r="G162" s="242"/>
      <c r="H162" s="271"/>
      <c r="I162" s="694" t="s">
        <v>469</v>
      </c>
      <c r="J162" s="694"/>
      <c r="K162" s="694"/>
      <c r="L162" s="694"/>
      <c r="M162" s="694"/>
    </row>
    <row r="163" spans="1:66" s="271" customFormat="1" ht="12.75">
      <c r="A163" s="299"/>
      <c r="B163" s="299"/>
      <c r="C163" s="299"/>
      <c r="D163" s="299"/>
      <c r="E163" s="299"/>
      <c r="F163" s="299"/>
      <c r="G163" s="299"/>
      <c r="H163" s="299"/>
      <c r="I163" s="299"/>
      <c r="J163" s="300"/>
      <c r="K163" s="301"/>
      <c r="L163" s="299"/>
      <c r="M163" s="299"/>
      <c r="N163" s="269"/>
      <c r="O163" s="269"/>
      <c r="P163" s="269"/>
      <c r="Q163" s="269"/>
      <c r="R163" s="269"/>
      <c r="S163" s="269"/>
      <c r="T163" s="269"/>
      <c r="U163" s="269"/>
      <c r="V163" s="269"/>
      <c r="W163" s="269"/>
      <c r="X163" s="269"/>
      <c r="Y163" s="269"/>
      <c r="Z163" s="269"/>
      <c r="AA163" s="269"/>
      <c r="AB163" s="269"/>
      <c r="AC163" s="269"/>
      <c r="AD163" s="269"/>
      <c r="AE163" s="269"/>
      <c r="AF163" s="269"/>
      <c r="AG163" s="269"/>
      <c r="AH163" s="269"/>
      <c r="AI163" s="270"/>
      <c r="AJ163" s="270"/>
      <c r="AK163" s="270"/>
      <c r="AL163" s="270"/>
      <c r="AM163" s="270"/>
      <c r="AN163" s="270"/>
      <c r="AO163" s="270"/>
      <c r="AP163" s="270"/>
      <c r="AQ163" s="270"/>
      <c r="AR163" s="270"/>
      <c r="AS163" s="270"/>
      <c r="AT163" s="270"/>
      <c r="AU163" s="270"/>
      <c r="AV163" s="270"/>
      <c r="AW163" s="270"/>
      <c r="AX163" s="270"/>
      <c r="AY163" s="270"/>
      <c r="AZ163" s="270"/>
      <c r="BA163" s="270"/>
      <c r="BB163" s="270"/>
      <c r="BC163" s="270"/>
      <c r="BD163" s="270"/>
      <c r="BE163" s="270"/>
      <c r="BF163" s="270"/>
      <c r="BG163" s="270"/>
      <c r="BH163" s="270"/>
      <c r="BI163" s="270"/>
      <c r="BJ163" s="270"/>
      <c r="BK163" s="270"/>
      <c r="BL163" s="270"/>
      <c r="BM163" s="270"/>
      <c r="BN163" s="270"/>
    </row>
    <row r="164" spans="10:34" s="270" customFormat="1" ht="12.75">
      <c r="J164" s="302"/>
      <c r="M164" s="303"/>
      <c r="N164" s="269"/>
      <c r="O164" s="269"/>
      <c r="P164" s="269"/>
      <c r="Q164" s="269"/>
      <c r="R164" s="269"/>
      <c r="S164" s="269"/>
      <c r="T164" s="269"/>
      <c r="U164" s="269"/>
      <c r="V164" s="269"/>
      <c r="W164" s="269"/>
      <c r="X164" s="269"/>
      <c r="Y164" s="269"/>
      <c r="Z164" s="269"/>
      <c r="AA164" s="269"/>
      <c r="AB164" s="269"/>
      <c r="AC164" s="269"/>
      <c r="AD164" s="269"/>
      <c r="AE164" s="269"/>
      <c r="AF164" s="269"/>
      <c r="AG164" s="269"/>
      <c r="AH164" s="269"/>
    </row>
    <row r="165" spans="10:34" s="1" customFormat="1" ht="12.75">
      <c r="J165" s="3"/>
      <c r="M165" s="304"/>
      <c r="N165" s="231"/>
      <c r="O165" s="231"/>
      <c r="P165" s="231"/>
      <c r="Q165" s="231"/>
      <c r="R165" s="231"/>
      <c r="S165" s="231"/>
      <c r="T165" s="231"/>
      <c r="U165" s="231"/>
      <c r="V165" s="231"/>
      <c r="W165" s="231"/>
      <c r="X165" s="231"/>
      <c r="Y165" s="231"/>
      <c r="Z165" s="231"/>
      <c r="AA165" s="231"/>
      <c r="AB165" s="231"/>
      <c r="AC165" s="231"/>
      <c r="AD165" s="231"/>
      <c r="AE165" s="231"/>
      <c r="AF165" s="231"/>
      <c r="AG165" s="231"/>
      <c r="AH165" s="231"/>
    </row>
    <row r="166" spans="10:34" s="1" customFormat="1" ht="12.75">
      <c r="J166" s="3"/>
      <c r="M166" s="304"/>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row>
    <row r="167" spans="10:34" s="1" customFormat="1" ht="12.75">
      <c r="J167" s="3"/>
      <c r="M167" s="304"/>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row>
    <row r="168" spans="10:34" s="1" customFormat="1" ht="12.75">
      <c r="J168" s="3"/>
      <c r="M168" s="304"/>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row>
    <row r="169" spans="10:34" s="1" customFormat="1" ht="12.75">
      <c r="J169" s="3"/>
      <c r="M169" s="304"/>
      <c r="N169" s="231"/>
      <c r="O169" s="231"/>
      <c r="P169" s="231"/>
      <c r="Q169" s="231"/>
      <c r="R169" s="231"/>
      <c r="S169" s="231"/>
      <c r="T169" s="231"/>
      <c r="U169" s="231"/>
      <c r="V169" s="231"/>
      <c r="W169" s="231"/>
      <c r="X169" s="231"/>
      <c r="Y169" s="231"/>
      <c r="Z169" s="231"/>
      <c r="AA169" s="231"/>
      <c r="AB169" s="231"/>
      <c r="AC169" s="231"/>
      <c r="AD169" s="231"/>
      <c r="AE169" s="231"/>
      <c r="AF169" s="231"/>
      <c r="AG169" s="231"/>
      <c r="AH169" s="231"/>
    </row>
    <row r="170" spans="10:34" s="1" customFormat="1" ht="12.75">
      <c r="J170" s="3"/>
      <c r="M170" s="304"/>
      <c r="N170" s="231"/>
      <c r="O170" s="231"/>
      <c r="P170" s="231"/>
      <c r="Q170" s="231"/>
      <c r="R170" s="231"/>
      <c r="S170" s="231"/>
      <c r="T170" s="231"/>
      <c r="U170" s="231"/>
      <c r="V170" s="231"/>
      <c r="W170" s="231"/>
      <c r="X170" s="231"/>
      <c r="Y170" s="231"/>
      <c r="Z170" s="231"/>
      <c r="AA170" s="231"/>
      <c r="AB170" s="231"/>
      <c r="AC170" s="231"/>
      <c r="AD170" s="231"/>
      <c r="AE170" s="231"/>
      <c r="AF170" s="231"/>
      <c r="AG170" s="231"/>
      <c r="AH170" s="231"/>
    </row>
    <row r="171" spans="10:34" s="1" customFormat="1" ht="12.75">
      <c r="J171" s="3"/>
      <c r="M171" s="304"/>
      <c r="N171" s="231"/>
      <c r="O171" s="231"/>
      <c r="P171" s="231"/>
      <c r="Q171" s="231"/>
      <c r="R171" s="231"/>
      <c r="S171" s="231"/>
      <c r="T171" s="231"/>
      <c r="U171" s="231"/>
      <c r="V171" s="231"/>
      <c r="W171" s="231"/>
      <c r="X171" s="231"/>
      <c r="Y171" s="231"/>
      <c r="Z171" s="231"/>
      <c r="AA171" s="231"/>
      <c r="AB171" s="231"/>
      <c r="AC171" s="231"/>
      <c r="AD171" s="231"/>
      <c r="AE171" s="231"/>
      <c r="AF171" s="231"/>
      <c r="AG171" s="231"/>
      <c r="AH171" s="231"/>
    </row>
    <row r="172" spans="10:34" s="1" customFormat="1" ht="12.75">
      <c r="J172" s="3"/>
      <c r="M172" s="304"/>
      <c r="N172" s="231"/>
      <c r="O172" s="231"/>
      <c r="P172" s="231"/>
      <c r="Q172" s="231"/>
      <c r="R172" s="231"/>
      <c r="S172" s="231"/>
      <c r="T172" s="231"/>
      <c r="U172" s="231"/>
      <c r="V172" s="231"/>
      <c r="W172" s="231"/>
      <c r="X172" s="231"/>
      <c r="Y172" s="231"/>
      <c r="Z172" s="231"/>
      <c r="AA172" s="231"/>
      <c r="AB172" s="231"/>
      <c r="AC172" s="231"/>
      <c r="AD172" s="231"/>
      <c r="AE172" s="231"/>
      <c r="AF172" s="231"/>
      <c r="AG172" s="231"/>
      <c r="AH172" s="231"/>
    </row>
    <row r="173" spans="10:34" s="1" customFormat="1" ht="12.75">
      <c r="J173" s="3"/>
      <c r="M173" s="304"/>
      <c r="N173" s="231"/>
      <c r="O173" s="231"/>
      <c r="P173" s="231"/>
      <c r="Q173" s="231"/>
      <c r="R173" s="231"/>
      <c r="S173" s="231"/>
      <c r="T173" s="231"/>
      <c r="U173" s="231"/>
      <c r="V173" s="231"/>
      <c r="W173" s="231"/>
      <c r="X173" s="231"/>
      <c r="Y173" s="231"/>
      <c r="Z173" s="231"/>
      <c r="AA173" s="231"/>
      <c r="AB173" s="231"/>
      <c r="AC173" s="231"/>
      <c r="AD173" s="231"/>
      <c r="AE173" s="231"/>
      <c r="AF173" s="231"/>
      <c r="AG173" s="231"/>
      <c r="AH173" s="231"/>
    </row>
    <row r="174" spans="10:34" s="1" customFormat="1" ht="12.75">
      <c r="J174" s="3"/>
      <c r="M174" s="304"/>
      <c r="N174" s="231"/>
      <c r="O174" s="231"/>
      <c r="P174" s="231"/>
      <c r="Q174" s="231"/>
      <c r="R174" s="231"/>
      <c r="S174" s="231"/>
      <c r="T174" s="231"/>
      <c r="U174" s="231"/>
      <c r="V174" s="231"/>
      <c r="W174" s="231"/>
      <c r="X174" s="231"/>
      <c r="Y174" s="231"/>
      <c r="Z174" s="231"/>
      <c r="AA174" s="231"/>
      <c r="AB174" s="231"/>
      <c r="AC174" s="231"/>
      <c r="AD174" s="231"/>
      <c r="AE174" s="231"/>
      <c r="AF174" s="231"/>
      <c r="AG174" s="231"/>
      <c r="AH174" s="231"/>
    </row>
    <row r="175" spans="10:34" s="1" customFormat="1" ht="12.75">
      <c r="J175" s="3"/>
      <c r="M175" s="304"/>
      <c r="N175" s="231"/>
      <c r="O175" s="231"/>
      <c r="P175" s="231"/>
      <c r="Q175" s="231"/>
      <c r="R175" s="231"/>
      <c r="S175" s="231"/>
      <c r="T175" s="231"/>
      <c r="U175" s="231"/>
      <c r="V175" s="231"/>
      <c r="W175" s="231"/>
      <c r="X175" s="231"/>
      <c r="Y175" s="231"/>
      <c r="Z175" s="231"/>
      <c r="AA175" s="231"/>
      <c r="AB175" s="231"/>
      <c r="AC175" s="231"/>
      <c r="AD175" s="231"/>
      <c r="AE175" s="231"/>
      <c r="AF175" s="231"/>
      <c r="AG175" s="231"/>
      <c r="AH175" s="231"/>
    </row>
    <row r="176" spans="10:34" s="1" customFormat="1" ht="12.75">
      <c r="J176" s="3"/>
      <c r="M176" s="304"/>
      <c r="N176" s="231"/>
      <c r="O176" s="231"/>
      <c r="P176" s="231"/>
      <c r="Q176" s="231"/>
      <c r="R176" s="231"/>
      <c r="S176" s="231"/>
      <c r="T176" s="231"/>
      <c r="U176" s="231"/>
      <c r="V176" s="231"/>
      <c r="W176" s="231"/>
      <c r="X176" s="231"/>
      <c r="Y176" s="231"/>
      <c r="Z176" s="231"/>
      <c r="AA176" s="231"/>
      <c r="AB176" s="231"/>
      <c r="AC176" s="231"/>
      <c r="AD176" s="231"/>
      <c r="AE176" s="231"/>
      <c r="AF176" s="231"/>
      <c r="AG176" s="231"/>
      <c r="AH176" s="231"/>
    </row>
    <row r="177" spans="10:34" s="1" customFormat="1" ht="12.75">
      <c r="J177" s="3"/>
      <c r="M177" s="304"/>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row>
    <row r="178" spans="10:34" s="1" customFormat="1" ht="12.75">
      <c r="J178" s="3"/>
      <c r="M178" s="304"/>
      <c r="N178" s="231"/>
      <c r="O178" s="231"/>
      <c r="P178" s="231"/>
      <c r="Q178" s="231"/>
      <c r="R178" s="231"/>
      <c r="S178" s="231"/>
      <c r="T178" s="231"/>
      <c r="U178" s="231"/>
      <c r="V178" s="231"/>
      <c r="W178" s="231"/>
      <c r="X178" s="231"/>
      <c r="Y178" s="231"/>
      <c r="Z178" s="231"/>
      <c r="AA178" s="231"/>
      <c r="AB178" s="231"/>
      <c r="AC178" s="231"/>
      <c r="AD178" s="231"/>
      <c r="AE178" s="231"/>
      <c r="AF178" s="231"/>
      <c r="AG178" s="231"/>
      <c r="AH178" s="231"/>
    </row>
    <row r="179" spans="10:34" s="1" customFormat="1" ht="12.75">
      <c r="J179" s="3"/>
      <c r="M179" s="304"/>
      <c r="N179" s="231"/>
      <c r="O179" s="231"/>
      <c r="P179" s="231"/>
      <c r="Q179" s="231"/>
      <c r="R179" s="231"/>
      <c r="S179" s="231"/>
      <c r="T179" s="231"/>
      <c r="U179" s="231"/>
      <c r="V179" s="231"/>
      <c r="W179" s="231"/>
      <c r="X179" s="231"/>
      <c r="Y179" s="231"/>
      <c r="Z179" s="231"/>
      <c r="AA179" s="231"/>
      <c r="AB179" s="231"/>
      <c r="AC179" s="231"/>
      <c r="AD179" s="231"/>
      <c r="AE179" s="231"/>
      <c r="AF179" s="231"/>
      <c r="AG179" s="231"/>
      <c r="AH179" s="231"/>
    </row>
    <row r="180" spans="10:34" s="1" customFormat="1" ht="12.75">
      <c r="J180" s="3"/>
      <c r="M180" s="304"/>
      <c r="N180" s="231"/>
      <c r="O180" s="231"/>
      <c r="P180" s="231"/>
      <c r="Q180" s="231"/>
      <c r="R180" s="231"/>
      <c r="S180" s="231"/>
      <c r="T180" s="231"/>
      <c r="U180" s="231"/>
      <c r="V180" s="231"/>
      <c r="W180" s="231"/>
      <c r="X180" s="231"/>
      <c r="Y180" s="231"/>
      <c r="Z180" s="231"/>
      <c r="AA180" s="231"/>
      <c r="AB180" s="231"/>
      <c r="AC180" s="231"/>
      <c r="AD180" s="231"/>
      <c r="AE180" s="231"/>
      <c r="AF180" s="231"/>
      <c r="AG180" s="231"/>
      <c r="AH180" s="231"/>
    </row>
    <row r="181" spans="10:34" s="1" customFormat="1" ht="12.75">
      <c r="J181" s="3"/>
      <c r="M181" s="304"/>
      <c r="N181" s="231"/>
      <c r="O181" s="231"/>
      <c r="P181" s="231"/>
      <c r="Q181" s="231"/>
      <c r="R181" s="231"/>
      <c r="S181" s="231"/>
      <c r="T181" s="231"/>
      <c r="U181" s="231"/>
      <c r="V181" s="231"/>
      <c r="W181" s="231"/>
      <c r="X181" s="231"/>
      <c r="Y181" s="231"/>
      <c r="Z181" s="231"/>
      <c r="AA181" s="231"/>
      <c r="AB181" s="231"/>
      <c r="AC181" s="231"/>
      <c r="AD181" s="231"/>
      <c r="AE181" s="231"/>
      <c r="AF181" s="231"/>
      <c r="AG181" s="231"/>
      <c r="AH181" s="231"/>
    </row>
    <row r="182" spans="10:34" s="1" customFormat="1" ht="12.75">
      <c r="J182" s="3"/>
      <c r="M182" s="304"/>
      <c r="N182" s="231"/>
      <c r="O182" s="231"/>
      <c r="P182" s="231"/>
      <c r="Q182" s="231"/>
      <c r="R182" s="231"/>
      <c r="S182" s="231"/>
      <c r="T182" s="231"/>
      <c r="U182" s="231"/>
      <c r="V182" s="231"/>
      <c r="W182" s="231"/>
      <c r="X182" s="231"/>
      <c r="Y182" s="231"/>
      <c r="Z182" s="231"/>
      <c r="AA182" s="231"/>
      <c r="AB182" s="231"/>
      <c r="AC182" s="231"/>
      <c r="AD182" s="231"/>
      <c r="AE182" s="231"/>
      <c r="AF182" s="231"/>
      <c r="AG182" s="231"/>
      <c r="AH182" s="231"/>
    </row>
    <row r="183" spans="10:34" s="1" customFormat="1" ht="12.75">
      <c r="J183" s="3"/>
      <c r="M183" s="304"/>
      <c r="N183" s="231"/>
      <c r="O183" s="231"/>
      <c r="P183" s="231"/>
      <c r="Q183" s="231"/>
      <c r="R183" s="231"/>
      <c r="S183" s="231"/>
      <c r="T183" s="231"/>
      <c r="U183" s="231"/>
      <c r="V183" s="231"/>
      <c r="W183" s="231"/>
      <c r="X183" s="231"/>
      <c r="Y183" s="231"/>
      <c r="Z183" s="231"/>
      <c r="AA183" s="231"/>
      <c r="AB183" s="231"/>
      <c r="AC183" s="231"/>
      <c r="AD183" s="231"/>
      <c r="AE183" s="231"/>
      <c r="AF183" s="231"/>
      <c r="AG183" s="231"/>
      <c r="AH183" s="231"/>
    </row>
    <row r="184" spans="10:34" s="1" customFormat="1" ht="12.75">
      <c r="J184" s="3"/>
      <c r="M184" s="304"/>
      <c r="N184" s="231"/>
      <c r="O184" s="231"/>
      <c r="P184" s="231"/>
      <c r="Q184" s="231"/>
      <c r="R184" s="231"/>
      <c r="S184" s="231"/>
      <c r="T184" s="231"/>
      <c r="U184" s="231"/>
      <c r="V184" s="231"/>
      <c r="W184" s="231"/>
      <c r="X184" s="231"/>
      <c r="Y184" s="231"/>
      <c r="Z184" s="231"/>
      <c r="AA184" s="231"/>
      <c r="AB184" s="231"/>
      <c r="AC184" s="231"/>
      <c r="AD184" s="231"/>
      <c r="AE184" s="231"/>
      <c r="AF184" s="231"/>
      <c r="AG184" s="231"/>
      <c r="AH184" s="231"/>
    </row>
    <row r="185" spans="10:34" s="1" customFormat="1" ht="12.75">
      <c r="J185" s="3"/>
      <c r="M185" s="304"/>
      <c r="N185" s="231"/>
      <c r="O185" s="231"/>
      <c r="P185" s="231"/>
      <c r="Q185" s="231"/>
      <c r="R185" s="231"/>
      <c r="S185" s="231"/>
      <c r="T185" s="231"/>
      <c r="U185" s="231"/>
      <c r="V185" s="231"/>
      <c r="W185" s="231"/>
      <c r="X185" s="231"/>
      <c r="Y185" s="231"/>
      <c r="Z185" s="231"/>
      <c r="AA185" s="231"/>
      <c r="AB185" s="231"/>
      <c r="AC185" s="231"/>
      <c r="AD185" s="231"/>
      <c r="AE185" s="231"/>
      <c r="AF185" s="231"/>
      <c r="AG185" s="231"/>
      <c r="AH185" s="231"/>
    </row>
    <row r="186" spans="10:34" s="1" customFormat="1" ht="12.75">
      <c r="J186" s="3"/>
      <c r="M186" s="304"/>
      <c r="N186" s="231"/>
      <c r="O186" s="231"/>
      <c r="P186" s="231"/>
      <c r="Q186" s="231"/>
      <c r="R186" s="231"/>
      <c r="S186" s="231"/>
      <c r="T186" s="231"/>
      <c r="U186" s="231"/>
      <c r="V186" s="231"/>
      <c r="W186" s="231"/>
      <c r="X186" s="231"/>
      <c r="Y186" s="231"/>
      <c r="Z186" s="231"/>
      <c r="AA186" s="231"/>
      <c r="AB186" s="231"/>
      <c r="AC186" s="231"/>
      <c r="AD186" s="231"/>
      <c r="AE186" s="231"/>
      <c r="AF186" s="231"/>
      <c r="AG186" s="231"/>
      <c r="AH186" s="231"/>
    </row>
    <row r="187" spans="10:34" s="1" customFormat="1" ht="12.75">
      <c r="J187" s="3"/>
      <c r="M187" s="304"/>
      <c r="N187" s="231"/>
      <c r="O187" s="231"/>
      <c r="P187" s="231"/>
      <c r="Q187" s="231"/>
      <c r="R187" s="231"/>
      <c r="S187" s="231"/>
      <c r="T187" s="231"/>
      <c r="U187" s="231"/>
      <c r="V187" s="231"/>
      <c r="W187" s="231"/>
      <c r="X187" s="231"/>
      <c r="Y187" s="231"/>
      <c r="Z187" s="231"/>
      <c r="AA187" s="231"/>
      <c r="AB187" s="231"/>
      <c r="AC187" s="231"/>
      <c r="AD187" s="231"/>
      <c r="AE187" s="231"/>
      <c r="AF187" s="231"/>
      <c r="AG187" s="231"/>
      <c r="AH187" s="231"/>
    </row>
    <row r="188" spans="10:34" s="1" customFormat="1" ht="12.75">
      <c r="J188" s="3"/>
      <c r="M188" s="304"/>
      <c r="N188" s="231"/>
      <c r="O188" s="231"/>
      <c r="P188" s="231"/>
      <c r="Q188" s="231"/>
      <c r="R188" s="231"/>
      <c r="S188" s="231"/>
      <c r="T188" s="231"/>
      <c r="U188" s="231"/>
      <c r="V188" s="231"/>
      <c r="W188" s="231"/>
      <c r="X188" s="231"/>
      <c r="Y188" s="231"/>
      <c r="Z188" s="231"/>
      <c r="AA188" s="231"/>
      <c r="AB188" s="231"/>
      <c r="AC188" s="231"/>
      <c r="AD188" s="231"/>
      <c r="AE188" s="231"/>
      <c r="AF188" s="231"/>
      <c r="AG188" s="231"/>
      <c r="AH188" s="231"/>
    </row>
    <row r="189" spans="10:34" s="1" customFormat="1" ht="12.75">
      <c r="J189" s="3"/>
      <c r="M189" s="304"/>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row>
    <row r="190" spans="10:34" s="1" customFormat="1" ht="12.75">
      <c r="J190" s="3"/>
      <c r="M190" s="304"/>
      <c r="N190" s="231"/>
      <c r="O190" s="231"/>
      <c r="P190" s="231"/>
      <c r="Q190" s="231"/>
      <c r="R190" s="231"/>
      <c r="S190" s="231"/>
      <c r="T190" s="231"/>
      <c r="U190" s="231"/>
      <c r="V190" s="231"/>
      <c r="W190" s="231"/>
      <c r="X190" s="231"/>
      <c r="Y190" s="231"/>
      <c r="Z190" s="231"/>
      <c r="AA190" s="231"/>
      <c r="AB190" s="231"/>
      <c r="AC190" s="231"/>
      <c r="AD190" s="231"/>
      <c r="AE190" s="231"/>
      <c r="AF190" s="231"/>
      <c r="AG190" s="231"/>
      <c r="AH190" s="231"/>
    </row>
    <row r="191" spans="10:34" s="1" customFormat="1" ht="12.75">
      <c r="J191" s="3"/>
      <c r="M191" s="304"/>
      <c r="N191" s="231"/>
      <c r="O191" s="231"/>
      <c r="P191" s="231"/>
      <c r="Q191" s="231"/>
      <c r="R191" s="231"/>
      <c r="S191" s="231"/>
      <c r="T191" s="231"/>
      <c r="U191" s="231"/>
      <c r="V191" s="231"/>
      <c r="W191" s="231"/>
      <c r="X191" s="231"/>
      <c r="Y191" s="231"/>
      <c r="Z191" s="231"/>
      <c r="AA191" s="231"/>
      <c r="AB191" s="231"/>
      <c r="AC191" s="231"/>
      <c r="AD191" s="231"/>
      <c r="AE191" s="231"/>
      <c r="AF191" s="231"/>
      <c r="AG191" s="231"/>
      <c r="AH191" s="231"/>
    </row>
    <row r="192" spans="10:34" s="1" customFormat="1" ht="12.75">
      <c r="J192" s="3"/>
      <c r="M192" s="304"/>
      <c r="N192" s="231"/>
      <c r="O192" s="231"/>
      <c r="P192" s="231"/>
      <c r="Q192" s="231"/>
      <c r="R192" s="231"/>
      <c r="S192" s="231"/>
      <c r="T192" s="231"/>
      <c r="U192" s="231"/>
      <c r="V192" s="231"/>
      <c r="W192" s="231"/>
      <c r="X192" s="231"/>
      <c r="Y192" s="231"/>
      <c r="Z192" s="231"/>
      <c r="AA192" s="231"/>
      <c r="AB192" s="231"/>
      <c r="AC192" s="231"/>
      <c r="AD192" s="231"/>
      <c r="AE192" s="231"/>
      <c r="AF192" s="231"/>
      <c r="AG192" s="231"/>
      <c r="AH192" s="231"/>
    </row>
    <row r="193" spans="10:34" s="1" customFormat="1" ht="12.75">
      <c r="J193" s="3"/>
      <c r="M193" s="304"/>
      <c r="N193" s="231"/>
      <c r="O193" s="231"/>
      <c r="P193" s="231"/>
      <c r="Q193" s="231"/>
      <c r="R193" s="231"/>
      <c r="S193" s="231"/>
      <c r="T193" s="231"/>
      <c r="U193" s="231"/>
      <c r="V193" s="231"/>
      <c r="W193" s="231"/>
      <c r="X193" s="231"/>
      <c r="Y193" s="231"/>
      <c r="Z193" s="231"/>
      <c r="AA193" s="231"/>
      <c r="AB193" s="231"/>
      <c r="AC193" s="231"/>
      <c r="AD193" s="231"/>
      <c r="AE193" s="231"/>
      <c r="AF193" s="231"/>
      <c r="AG193" s="231"/>
      <c r="AH193" s="231"/>
    </row>
    <row r="194" spans="10:34" s="1" customFormat="1" ht="12.75">
      <c r="J194" s="3"/>
      <c r="M194" s="304"/>
      <c r="N194" s="231"/>
      <c r="O194" s="231"/>
      <c r="P194" s="231"/>
      <c r="Q194" s="231"/>
      <c r="R194" s="231"/>
      <c r="S194" s="231"/>
      <c r="T194" s="231"/>
      <c r="U194" s="231"/>
      <c r="V194" s="231"/>
      <c r="W194" s="231"/>
      <c r="X194" s="231"/>
      <c r="Y194" s="231"/>
      <c r="Z194" s="231"/>
      <c r="AA194" s="231"/>
      <c r="AB194" s="231"/>
      <c r="AC194" s="231"/>
      <c r="AD194" s="231"/>
      <c r="AE194" s="231"/>
      <c r="AF194" s="231"/>
      <c r="AG194" s="231"/>
      <c r="AH194" s="231"/>
    </row>
    <row r="195" spans="10:34" s="1" customFormat="1" ht="12.75">
      <c r="J195" s="3"/>
      <c r="M195" s="304"/>
      <c r="N195" s="231"/>
      <c r="O195" s="231"/>
      <c r="P195" s="231"/>
      <c r="Q195" s="231"/>
      <c r="R195" s="231"/>
      <c r="S195" s="231"/>
      <c r="T195" s="231"/>
      <c r="U195" s="231"/>
      <c r="V195" s="231"/>
      <c r="W195" s="231"/>
      <c r="X195" s="231"/>
      <c r="Y195" s="231"/>
      <c r="Z195" s="231"/>
      <c r="AA195" s="231"/>
      <c r="AB195" s="231"/>
      <c r="AC195" s="231"/>
      <c r="AD195" s="231"/>
      <c r="AE195" s="231"/>
      <c r="AF195" s="231"/>
      <c r="AG195" s="231"/>
      <c r="AH195" s="231"/>
    </row>
    <row r="196" spans="10:34" s="1" customFormat="1" ht="12.75">
      <c r="J196" s="3"/>
      <c r="M196" s="304"/>
      <c r="N196" s="231"/>
      <c r="O196" s="231"/>
      <c r="P196" s="231"/>
      <c r="Q196" s="231"/>
      <c r="R196" s="231"/>
      <c r="S196" s="231"/>
      <c r="T196" s="231"/>
      <c r="U196" s="231"/>
      <c r="V196" s="231"/>
      <c r="W196" s="231"/>
      <c r="X196" s="231"/>
      <c r="Y196" s="231"/>
      <c r="Z196" s="231"/>
      <c r="AA196" s="231"/>
      <c r="AB196" s="231"/>
      <c r="AC196" s="231"/>
      <c r="AD196" s="231"/>
      <c r="AE196" s="231"/>
      <c r="AF196" s="231"/>
      <c r="AG196" s="231"/>
      <c r="AH196" s="231"/>
    </row>
    <row r="197" spans="10:34" s="1" customFormat="1" ht="12.75">
      <c r="J197" s="3"/>
      <c r="M197" s="304"/>
      <c r="N197" s="231"/>
      <c r="O197" s="231"/>
      <c r="P197" s="231"/>
      <c r="Q197" s="231"/>
      <c r="R197" s="231"/>
      <c r="S197" s="231"/>
      <c r="T197" s="231"/>
      <c r="U197" s="231"/>
      <c r="V197" s="231"/>
      <c r="W197" s="231"/>
      <c r="X197" s="231"/>
      <c r="Y197" s="231"/>
      <c r="Z197" s="231"/>
      <c r="AA197" s="231"/>
      <c r="AB197" s="231"/>
      <c r="AC197" s="231"/>
      <c r="AD197" s="231"/>
      <c r="AE197" s="231"/>
      <c r="AF197" s="231"/>
      <c r="AG197" s="231"/>
      <c r="AH197" s="231"/>
    </row>
    <row r="198" spans="10:34" s="1" customFormat="1" ht="12.75">
      <c r="J198" s="3"/>
      <c r="M198" s="304"/>
      <c r="N198" s="231"/>
      <c r="O198" s="231"/>
      <c r="P198" s="231"/>
      <c r="Q198" s="231"/>
      <c r="R198" s="231"/>
      <c r="S198" s="231"/>
      <c r="T198" s="231"/>
      <c r="U198" s="231"/>
      <c r="V198" s="231"/>
      <c r="W198" s="231"/>
      <c r="X198" s="231"/>
      <c r="Y198" s="231"/>
      <c r="Z198" s="231"/>
      <c r="AA198" s="231"/>
      <c r="AB198" s="231"/>
      <c r="AC198" s="231"/>
      <c r="AD198" s="231"/>
      <c r="AE198" s="231"/>
      <c r="AF198" s="231"/>
      <c r="AG198" s="231"/>
      <c r="AH198" s="231"/>
    </row>
    <row r="199" spans="10:34" s="1" customFormat="1" ht="12.75">
      <c r="J199" s="3"/>
      <c r="M199" s="304"/>
      <c r="N199" s="231"/>
      <c r="O199" s="231"/>
      <c r="P199" s="231"/>
      <c r="Q199" s="231"/>
      <c r="R199" s="231"/>
      <c r="S199" s="231"/>
      <c r="T199" s="231"/>
      <c r="U199" s="231"/>
      <c r="V199" s="231"/>
      <c r="W199" s="231"/>
      <c r="X199" s="231"/>
      <c r="Y199" s="231"/>
      <c r="Z199" s="231"/>
      <c r="AA199" s="231"/>
      <c r="AB199" s="231"/>
      <c r="AC199" s="231"/>
      <c r="AD199" s="231"/>
      <c r="AE199" s="231"/>
      <c r="AF199" s="231"/>
      <c r="AG199" s="231"/>
      <c r="AH199" s="231"/>
    </row>
    <row r="200" spans="10:34" s="1" customFormat="1" ht="12.75">
      <c r="J200" s="3"/>
      <c r="M200" s="304"/>
      <c r="N200" s="231"/>
      <c r="O200" s="231"/>
      <c r="P200" s="231"/>
      <c r="Q200" s="231"/>
      <c r="R200" s="231"/>
      <c r="S200" s="231"/>
      <c r="T200" s="231"/>
      <c r="U200" s="231"/>
      <c r="V200" s="231"/>
      <c r="W200" s="231"/>
      <c r="X200" s="231"/>
      <c r="Y200" s="231"/>
      <c r="Z200" s="231"/>
      <c r="AA200" s="231"/>
      <c r="AB200" s="231"/>
      <c r="AC200" s="231"/>
      <c r="AD200" s="231"/>
      <c r="AE200" s="231"/>
      <c r="AF200" s="231"/>
      <c r="AG200" s="231"/>
      <c r="AH200" s="231"/>
    </row>
    <row r="201" spans="10:34" s="1" customFormat="1" ht="12.75">
      <c r="J201" s="3"/>
      <c r="M201" s="304"/>
      <c r="N201" s="231"/>
      <c r="O201" s="231"/>
      <c r="P201" s="231"/>
      <c r="Q201" s="231"/>
      <c r="R201" s="231"/>
      <c r="S201" s="231"/>
      <c r="T201" s="231"/>
      <c r="U201" s="231"/>
      <c r="V201" s="231"/>
      <c r="W201" s="231"/>
      <c r="X201" s="231"/>
      <c r="Y201" s="231"/>
      <c r="Z201" s="231"/>
      <c r="AA201" s="231"/>
      <c r="AB201" s="231"/>
      <c r="AC201" s="231"/>
      <c r="AD201" s="231"/>
      <c r="AE201" s="231"/>
      <c r="AF201" s="231"/>
      <c r="AG201" s="231"/>
      <c r="AH201" s="231"/>
    </row>
    <row r="202" spans="10:34" s="1" customFormat="1" ht="12.75">
      <c r="J202" s="3"/>
      <c r="M202" s="304"/>
      <c r="N202" s="231"/>
      <c r="O202" s="231"/>
      <c r="P202" s="231"/>
      <c r="Q202" s="231"/>
      <c r="R202" s="231"/>
      <c r="S202" s="231"/>
      <c r="T202" s="231"/>
      <c r="U202" s="231"/>
      <c r="V202" s="231"/>
      <c r="W202" s="231"/>
      <c r="X202" s="231"/>
      <c r="Y202" s="231"/>
      <c r="Z202" s="231"/>
      <c r="AA202" s="231"/>
      <c r="AB202" s="231"/>
      <c r="AC202" s="231"/>
      <c r="AD202" s="231"/>
      <c r="AE202" s="231"/>
      <c r="AF202" s="231"/>
      <c r="AG202" s="231"/>
      <c r="AH202" s="231"/>
    </row>
    <row r="203" spans="10:34" s="1" customFormat="1" ht="12.75">
      <c r="J203" s="3"/>
      <c r="M203" s="304"/>
      <c r="N203" s="231"/>
      <c r="O203" s="231"/>
      <c r="P203" s="231"/>
      <c r="Q203" s="231"/>
      <c r="R203" s="231"/>
      <c r="S203" s="231"/>
      <c r="T203" s="231"/>
      <c r="U203" s="231"/>
      <c r="V203" s="231"/>
      <c r="W203" s="231"/>
      <c r="X203" s="231"/>
      <c r="Y203" s="231"/>
      <c r="Z203" s="231"/>
      <c r="AA203" s="231"/>
      <c r="AB203" s="231"/>
      <c r="AC203" s="231"/>
      <c r="AD203" s="231"/>
      <c r="AE203" s="231"/>
      <c r="AF203" s="231"/>
      <c r="AG203" s="231"/>
      <c r="AH203" s="231"/>
    </row>
    <row r="204" spans="10:34" s="1" customFormat="1" ht="12.75">
      <c r="J204" s="3"/>
      <c r="M204" s="304"/>
      <c r="N204" s="231"/>
      <c r="O204" s="231"/>
      <c r="P204" s="231"/>
      <c r="Q204" s="231"/>
      <c r="R204" s="231"/>
      <c r="S204" s="231"/>
      <c r="T204" s="231"/>
      <c r="U204" s="231"/>
      <c r="V204" s="231"/>
      <c r="W204" s="231"/>
      <c r="X204" s="231"/>
      <c r="Y204" s="231"/>
      <c r="Z204" s="231"/>
      <c r="AA204" s="231"/>
      <c r="AB204" s="231"/>
      <c r="AC204" s="231"/>
      <c r="AD204" s="231"/>
      <c r="AE204" s="231"/>
      <c r="AF204" s="231"/>
      <c r="AG204" s="231"/>
      <c r="AH204" s="231"/>
    </row>
    <row r="205" spans="10:34" s="1" customFormat="1" ht="12.75">
      <c r="J205" s="3"/>
      <c r="M205" s="304"/>
      <c r="N205" s="231"/>
      <c r="O205" s="231"/>
      <c r="P205" s="231"/>
      <c r="Q205" s="231"/>
      <c r="R205" s="231"/>
      <c r="S205" s="231"/>
      <c r="T205" s="231"/>
      <c r="U205" s="231"/>
      <c r="V205" s="231"/>
      <c r="W205" s="231"/>
      <c r="X205" s="231"/>
      <c r="Y205" s="231"/>
      <c r="Z205" s="231"/>
      <c r="AA205" s="231"/>
      <c r="AB205" s="231"/>
      <c r="AC205" s="231"/>
      <c r="AD205" s="231"/>
      <c r="AE205" s="231"/>
      <c r="AF205" s="231"/>
      <c r="AG205" s="231"/>
      <c r="AH205" s="231"/>
    </row>
    <row r="206" spans="10:34" s="1" customFormat="1" ht="12.75">
      <c r="J206" s="3"/>
      <c r="M206" s="304"/>
      <c r="N206" s="231"/>
      <c r="O206" s="231"/>
      <c r="P206" s="231"/>
      <c r="Q206" s="231"/>
      <c r="R206" s="231"/>
      <c r="S206" s="231"/>
      <c r="T206" s="231"/>
      <c r="U206" s="231"/>
      <c r="V206" s="231"/>
      <c r="W206" s="231"/>
      <c r="X206" s="231"/>
      <c r="Y206" s="231"/>
      <c r="Z206" s="231"/>
      <c r="AA206" s="231"/>
      <c r="AB206" s="231"/>
      <c r="AC206" s="231"/>
      <c r="AD206" s="231"/>
      <c r="AE206" s="231"/>
      <c r="AF206" s="231"/>
      <c r="AG206" s="231"/>
      <c r="AH206" s="231"/>
    </row>
    <row r="207" spans="10:34" s="1" customFormat="1" ht="12.75">
      <c r="J207" s="3"/>
      <c r="M207" s="304"/>
      <c r="N207" s="231"/>
      <c r="O207" s="231"/>
      <c r="P207" s="231"/>
      <c r="Q207" s="231"/>
      <c r="R207" s="231"/>
      <c r="S207" s="231"/>
      <c r="T207" s="231"/>
      <c r="U207" s="231"/>
      <c r="V207" s="231"/>
      <c r="W207" s="231"/>
      <c r="X207" s="231"/>
      <c r="Y207" s="231"/>
      <c r="Z207" s="231"/>
      <c r="AA207" s="231"/>
      <c r="AB207" s="231"/>
      <c r="AC207" s="231"/>
      <c r="AD207" s="231"/>
      <c r="AE207" s="231"/>
      <c r="AF207" s="231"/>
      <c r="AG207" s="231"/>
      <c r="AH207" s="231"/>
    </row>
    <row r="208" spans="10:34" s="1" customFormat="1" ht="12.75">
      <c r="J208" s="3"/>
      <c r="M208" s="304"/>
      <c r="N208" s="231"/>
      <c r="O208" s="231"/>
      <c r="P208" s="231"/>
      <c r="Q208" s="231"/>
      <c r="R208" s="231"/>
      <c r="S208" s="231"/>
      <c r="T208" s="231"/>
      <c r="U208" s="231"/>
      <c r="V208" s="231"/>
      <c r="W208" s="231"/>
      <c r="X208" s="231"/>
      <c r="Y208" s="231"/>
      <c r="Z208" s="231"/>
      <c r="AA208" s="231"/>
      <c r="AB208" s="231"/>
      <c r="AC208" s="231"/>
      <c r="AD208" s="231"/>
      <c r="AE208" s="231"/>
      <c r="AF208" s="231"/>
      <c r="AG208" s="231"/>
      <c r="AH208" s="231"/>
    </row>
    <row r="209" spans="10:34" s="1" customFormat="1" ht="12.75">
      <c r="J209" s="3"/>
      <c r="M209" s="304"/>
      <c r="N209" s="231"/>
      <c r="O209" s="231"/>
      <c r="P209" s="231"/>
      <c r="Q209" s="231"/>
      <c r="R209" s="231"/>
      <c r="S209" s="231"/>
      <c r="T209" s="231"/>
      <c r="U209" s="231"/>
      <c r="V209" s="231"/>
      <c r="W209" s="231"/>
      <c r="X209" s="231"/>
      <c r="Y209" s="231"/>
      <c r="Z209" s="231"/>
      <c r="AA209" s="231"/>
      <c r="AB209" s="231"/>
      <c r="AC209" s="231"/>
      <c r="AD209" s="231"/>
      <c r="AE209" s="231"/>
      <c r="AF209" s="231"/>
      <c r="AG209" s="231"/>
      <c r="AH209" s="231"/>
    </row>
    <row r="210" spans="10:34" s="1" customFormat="1" ht="12.75">
      <c r="J210" s="3"/>
      <c r="M210" s="304"/>
      <c r="N210" s="231"/>
      <c r="O210" s="231"/>
      <c r="P210" s="231"/>
      <c r="Q210" s="231"/>
      <c r="R210" s="231"/>
      <c r="S210" s="231"/>
      <c r="T210" s="231"/>
      <c r="U210" s="231"/>
      <c r="V210" s="231"/>
      <c r="W210" s="231"/>
      <c r="X210" s="231"/>
      <c r="Y210" s="231"/>
      <c r="Z210" s="231"/>
      <c r="AA210" s="231"/>
      <c r="AB210" s="231"/>
      <c r="AC210" s="231"/>
      <c r="AD210" s="231"/>
      <c r="AE210" s="231"/>
      <c r="AF210" s="231"/>
      <c r="AG210" s="231"/>
      <c r="AH210" s="231"/>
    </row>
    <row r="211" spans="10:34" s="1" customFormat="1" ht="12.75">
      <c r="J211" s="3"/>
      <c r="M211" s="304"/>
      <c r="N211" s="231"/>
      <c r="O211" s="231"/>
      <c r="P211" s="231"/>
      <c r="Q211" s="231"/>
      <c r="R211" s="231"/>
      <c r="S211" s="231"/>
      <c r="T211" s="231"/>
      <c r="U211" s="231"/>
      <c r="V211" s="231"/>
      <c r="W211" s="231"/>
      <c r="X211" s="231"/>
      <c r="Y211" s="231"/>
      <c r="Z211" s="231"/>
      <c r="AA211" s="231"/>
      <c r="AB211" s="231"/>
      <c r="AC211" s="231"/>
      <c r="AD211" s="231"/>
      <c r="AE211" s="231"/>
      <c r="AF211" s="231"/>
      <c r="AG211" s="231"/>
      <c r="AH211" s="231"/>
    </row>
    <row r="212" spans="10:34" s="1" customFormat="1" ht="12.75">
      <c r="J212" s="3"/>
      <c r="M212" s="304"/>
      <c r="N212" s="231"/>
      <c r="O212" s="231"/>
      <c r="P212" s="231"/>
      <c r="Q212" s="231"/>
      <c r="R212" s="231"/>
      <c r="S212" s="231"/>
      <c r="T212" s="231"/>
      <c r="U212" s="231"/>
      <c r="V212" s="231"/>
      <c r="W212" s="231"/>
      <c r="X212" s="231"/>
      <c r="Y212" s="231"/>
      <c r="Z212" s="231"/>
      <c r="AA212" s="231"/>
      <c r="AB212" s="231"/>
      <c r="AC212" s="231"/>
      <c r="AD212" s="231"/>
      <c r="AE212" s="231"/>
      <c r="AF212" s="231"/>
      <c r="AG212" s="231"/>
      <c r="AH212" s="231"/>
    </row>
    <row r="213" spans="10:34" s="1" customFormat="1" ht="12.75">
      <c r="J213" s="3"/>
      <c r="M213" s="304"/>
      <c r="N213" s="231"/>
      <c r="O213" s="231"/>
      <c r="P213" s="231"/>
      <c r="Q213" s="231"/>
      <c r="R213" s="231"/>
      <c r="S213" s="231"/>
      <c r="T213" s="231"/>
      <c r="U213" s="231"/>
      <c r="V213" s="231"/>
      <c r="W213" s="231"/>
      <c r="X213" s="231"/>
      <c r="Y213" s="231"/>
      <c r="Z213" s="231"/>
      <c r="AA213" s="231"/>
      <c r="AB213" s="231"/>
      <c r="AC213" s="231"/>
      <c r="AD213" s="231"/>
      <c r="AE213" s="231"/>
      <c r="AF213" s="231"/>
      <c r="AG213" s="231"/>
      <c r="AH213" s="231"/>
    </row>
    <row r="214" spans="10:34" s="1" customFormat="1" ht="12.75">
      <c r="J214" s="3"/>
      <c r="M214" s="304"/>
      <c r="N214" s="231"/>
      <c r="O214" s="231"/>
      <c r="P214" s="231"/>
      <c r="Q214" s="231"/>
      <c r="R214" s="231"/>
      <c r="S214" s="231"/>
      <c r="T214" s="231"/>
      <c r="U214" s="231"/>
      <c r="V214" s="231"/>
      <c r="W214" s="231"/>
      <c r="X214" s="231"/>
      <c r="Y214" s="231"/>
      <c r="Z214" s="231"/>
      <c r="AA214" s="231"/>
      <c r="AB214" s="231"/>
      <c r="AC214" s="231"/>
      <c r="AD214" s="231"/>
      <c r="AE214" s="231"/>
      <c r="AF214" s="231"/>
      <c r="AG214" s="231"/>
      <c r="AH214" s="231"/>
    </row>
    <row r="215" spans="10:34" s="1" customFormat="1" ht="12.75">
      <c r="J215" s="3"/>
      <c r="M215" s="304"/>
      <c r="N215" s="231"/>
      <c r="O215" s="231"/>
      <c r="P215" s="231"/>
      <c r="Q215" s="231"/>
      <c r="R215" s="231"/>
      <c r="S215" s="231"/>
      <c r="T215" s="231"/>
      <c r="U215" s="231"/>
      <c r="V215" s="231"/>
      <c r="W215" s="231"/>
      <c r="X215" s="231"/>
      <c r="Y215" s="231"/>
      <c r="Z215" s="231"/>
      <c r="AA215" s="231"/>
      <c r="AB215" s="231"/>
      <c r="AC215" s="231"/>
      <c r="AD215" s="231"/>
      <c r="AE215" s="231"/>
      <c r="AF215" s="231"/>
      <c r="AG215" s="231"/>
      <c r="AH215" s="231"/>
    </row>
    <row r="216" spans="10:34" s="1" customFormat="1" ht="12.75">
      <c r="J216" s="3"/>
      <c r="M216" s="304"/>
      <c r="N216" s="231"/>
      <c r="O216" s="231"/>
      <c r="P216" s="231"/>
      <c r="Q216" s="231"/>
      <c r="R216" s="231"/>
      <c r="S216" s="231"/>
      <c r="T216" s="231"/>
      <c r="U216" s="231"/>
      <c r="V216" s="231"/>
      <c r="W216" s="231"/>
      <c r="X216" s="231"/>
      <c r="Y216" s="231"/>
      <c r="Z216" s="231"/>
      <c r="AA216" s="231"/>
      <c r="AB216" s="231"/>
      <c r="AC216" s="231"/>
      <c r="AD216" s="231"/>
      <c r="AE216" s="231"/>
      <c r="AF216" s="231"/>
      <c r="AG216" s="231"/>
      <c r="AH216" s="231"/>
    </row>
    <row r="217" spans="10:34" s="1" customFormat="1" ht="12.75">
      <c r="J217" s="3"/>
      <c r="M217" s="304"/>
      <c r="N217" s="231"/>
      <c r="O217" s="231"/>
      <c r="P217" s="231"/>
      <c r="Q217" s="231"/>
      <c r="R217" s="231"/>
      <c r="S217" s="231"/>
      <c r="T217" s="231"/>
      <c r="U217" s="231"/>
      <c r="V217" s="231"/>
      <c r="W217" s="231"/>
      <c r="X217" s="231"/>
      <c r="Y217" s="231"/>
      <c r="Z217" s="231"/>
      <c r="AA217" s="231"/>
      <c r="AB217" s="231"/>
      <c r="AC217" s="231"/>
      <c r="AD217" s="231"/>
      <c r="AE217" s="231"/>
      <c r="AF217" s="231"/>
      <c r="AG217" s="231"/>
      <c r="AH217" s="231"/>
    </row>
    <row r="218" spans="10:34" s="1" customFormat="1" ht="12.75">
      <c r="J218" s="3"/>
      <c r="M218" s="304"/>
      <c r="N218" s="231"/>
      <c r="O218" s="231"/>
      <c r="P218" s="231"/>
      <c r="Q218" s="231"/>
      <c r="R218" s="231"/>
      <c r="S218" s="231"/>
      <c r="T218" s="231"/>
      <c r="U218" s="231"/>
      <c r="V218" s="231"/>
      <c r="W218" s="231"/>
      <c r="X218" s="231"/>
      <c r="Y218" s="231"/>
      <c r="Z218" s="231"/>
      <c r="AA218" s="231"/>
      <c r="AB218" s="231"/>
      <c r="AC218" s="231"/>
      <c r="AD218" s="231"/>
      <c r="AE218" s="231"/>
      <c r="AF218" s="231"/>
      <c r="AG218" s="231"/>
      <c r="AH218" s="231"/>
    </row>
  </sheetData>
  <sheetProtection password="CC01" sheet="1" objects="1" scenarios="1" selectLockedCells="1"/>
  <mergeCells count="287">
    <mergeCell ref="K134:L134"/>
    <mergeCell ref="B139:H139"/>
    <mergeCell ref="K139:L139"/>
    <mergeCell ref="B136:H136"/>
    <mergeCell ref="K136:L136"/>
    <mergeCell ref="B137:H137"/>
    <mergeCell ref="B146:M146"/>
    <mergeCell ref="K140:L140"/>
    <mergeCell ref="B141:H141"/>
    <mergeCell ref="K141:L141"/>
    <mergeCell ref="B142:H142"/>
    <mergeCell ref="K142:L142"/>
    <mergeCell ref="B143:H143"/>
    <mergeCell ref="K143:L143"/>
    <mergeCell ref="B144:H144"/>
    <mergeCell ref="K144:L144"/>
    <mergeCell ref="K137:L137"/>
    <mergeCell ref="C150:L150"/>
    <mergeCell ref="B145:H145"/>
    <mergeCell ref="K145:L145"/>
    <mergeCell ref="C148:L148"/>
    <mergeCell ref="K20:L20"/>
    <mergeCell ref="K76:L76"/>
    <mergeCell ref="B129:H129"/>
    <mergeCell ref="B130:H130"/>
    <mergeCell ref="B131:H131"/>
    <mergeCell ref="B132:H132"/>
    <mergeCell ref="B133:H133"/>
    <mergeCell ref="B134:H134"/>
    <mergeCell ref="B135:H135"/>
    <mergeCell ref="B138:H138"/>
    <mergeCell ref="K138:L138"/>
    <mergeCell ref="K130:L130"/>
    <mergeCell ref="K131:L131"/>
    <mergeCell ref="K135:L135"/>
    <mergeCell ref="B140:H140"/>
    <mergeCell ref="K132:L132"/>
    <mergeCell ref="K133:L133"/>
    <mergeCell ref="B75:H75"/>
    <mergeCell ref="B49:H49"/>
    <mergeCell ref="B77:H77"/>
    <mergeCell ref="B78:H78"/>
    <mergeCell ref="B79:H79"/>
    <mergeCell ref="B80:H80"/>
    <mergeCell ref="B81:H81"/>
    <mergeCell ref="B76:H76"/>
    <mergeCell ref="B90:H90"/>
    <mergeCell ref="B94:H94"/>
    <mergeCell ref="B84:H84"/>
    <mergeCell ref="B82:H82"/>
    <mergeCell ref="B91:H91"/>
    <mergeCell ref="B83:H83"/>
    <mergeCell ref="B89:H89"/>
    <mergeCell ref="B85:H85"/>
    <mergeCell ref="B86:H86"/>
    <mergeCell ref="B87:H87"/>
    <mergeCell ref="K70:L70"/>
    <mergeCell ref="K71:L71"/>
    <mergeCell ref="K63:L63"/>
    <mergeCell ref="K64:L64"/>
    <mergeCell ref="K65:L65"/>
    <mergeCell ref="K66:L66"/>
    <mergeCell ref="K67:L67"/>
    <mergeCell ref="K68:L68"/>
    <mergeCell ref="K59:L59"/>
    <mergeCell ref="B46:H46"/>
    <mergeCell ref="B34:H34"/>
    <mergeCell ref="K34:L34"/>
    <mergeCell ref="K60:L60"/>
    <mergeCell ref="K61:L61"/>
    <mergeCell ref="K62:L62"/>
    <mergeCell ref="K69:L69"/>
    <mergeCell ref="K57:L57"/>
    <mergeCell ref="K58:L58"/>
    <mergeCell ref="B52:H52"/>
    <mergeCell ref="B53:H53"/>
    <mergeCell ref="B54:H54"/>
    <mergeCell ref="B55:H55"/>
    <mergeCell ref="B56:H56"/>
    <mergeCell ref="B57:H57"/>
    <mergeCell ref="B58:H58"/>
    <mergeCell ref="B59:H59"/>
    <mergeCell ref="B69:H69"/>
    <mergeCell ref="K52:L52"/>
    <mergeCell ref="K53:L53"/>
    <mergeCell ref="K54:L54"/>
    <mergeCell ref="K56:L56"/>
    <mergeCell ref="K46:L46"/>
    <mergeCell ref="K47:L47"/>
    <mergeCell ref="B127:H127"/>
    <mergeCell ref="B128:H128"/>
    <mergeCell ref="K19:L19"/>
    <mergeCell ref="K22:L22"/>
    <mergeCell ref="B23:H23"/>
    <mergeCell ref="B24:H24"/>
    <mergeCell ref="B25:H25"/>
    <mergeCell ref="B27:H27"/>
    <mergeCell ref="B39:H39"/>
    <mergeCell ref="B40:H40"/>
    <mergeCell ref="A30:M30"/>
    <mergeCell ref="K21:L21"/>
    <mergeCell ref="K23:L23"/>
    <mergeCell ref="K24:L24"/>
    <mergeCell ref="B41:H41"/>
    <mergeCell ref="B22:H22"/>
    <mergeCell ref="B21:H21"/>
    <mergeCell ref="B19:H19"/>
    <mergeCell ref="B106:H106"/>
    <mergeCell ref="B107:H107"/>
    <mergeCell ref="B108:H108"/>
    <mergeCell ref="B50:H50"/>
    <mergeCell ref="B20:H20"/>
    <mergeCell ref="A28:M28"/>
    <mergeCell ref="I3:J3"/>
    <mergeCell ref="K3:M3"/>
    <mergeCell ref="A17:M17"/>
    <mergeCell ref="A1:F1"/>
    <mergeCell ref="A3:D3"/>
    <mergeCell ref="E3:G3"/>
    <mergeCell ref="I1:M2"/>
    <mergeCell ref="A5:D5"/>
    <mergeCell ref="G5:K7"/>
    <mergeCell ref="G9:K9"/>
    <mergeCell ref="G11:K11"/>
    <mergeCell ref="A7:E7"/>
    <mergeCell ref="A9:D9"/>
    <mergeCell ref="B11:E11"/>
    <mergeCell ref="A14:M14"/>
    <mergeCell ref="A16:M16"/>
    <mergeCell ref="A15:M15"/>
    <mergeCell ref="A2:D2"/>
    <mergeCell ref="B111:H111"/>
    <mergeCell ref="B112:H112"/>
    <mergeCell ref="B113:H113"/>
    <mergeCell ref="B114:H114"/>
    <mergeCell ref="B115:H115"/>
    <mergeCell ref="B116:H116"/>
    <mergeCell ref="B117:H117"/>
    <mergeCell ref="B109:H109"/>
    <mergeCell ref="B110:H110"/>
    <mergeCell ref="B73:H73"/>
    <mergeCell ref="B74:H74"/>
    <mergeCell ref="B60:H60"/>
    <mergeCell ref="B63:H63"/>
    <mergeCell ref="B64:H64"/>
    <mergeCell ref="B65:H65"/>
    <mergeCell ref="B66:H66"/>
    <mergeCell ref="B67:H67"/>
    <mergeCell ref="B68:H68"/>
    <mergeCell ref="B61:H61"/>
    <mergeCell ref="B62:H62"/>
    <mergeCell ref="B70:H70"/>
    <mergeCell ref="B71:H71"/>
    <mergeCell ref="B72:H72"/>
    <mergeCell ref="B100:H100"/>
    <mergeCell ref="B103:H103"/>
    <mergeCell ref="B104:H104"/>
    <mergeCell ref="B105:H105"/>
    <mergeCell ref="B88:H88"/>
    <mergeCell ref="B101:H101"/>
    <mergeCell ref="B102:H102"/>
    <mergeCell ref="B97:H97"/>
    <mergeCell ref="B98:H98"/>
    <mergeCell ref="B95:H95"/>
    <mergeCell ref="B96:H96"/>
    <mergeCell ref="B93:H93"/>
    <mergeCell ref="B92:H92"/>
    <mergeCell ref="B99:H99"/>
    <mergeCell ref="B126:H126"/>
    <mergeCell ref="B122:H122"/>
    <mergeCell ref="B123:H123"/>
    <mergeCell ref="B124:H124"/>
    <mergeCell ref="B125:H125"/>
    <mergeCell ref="B120:H120"/>
    <mergeCell ref="B121:H121"/>
    <mergeCell ref="B118:H118"/>
    <mergeCell ref="B119:H119"/>
    <mergeCell ref="K91:L91"/>
    <mergeCell ref="K92:L92"/>
    <mergeCell ref="K93:L93"/>
    <mergeCell ref="K94:L94"/>
    <mergeCell ref="K95:L95"/>
    <mergeCell ref="K96:L96"/>
    <mergeCell ref="K114:L114"/>
    <mergeCell ref="K106:L106"/>
    <mergeCell ref="K103:L103"/>
    <mergeCell ref="K104:L104"/>
    <mergeCell ref="K126:L126"/>
    <mergeCell ref="K109:L109"/>
    <mergeCell ref="K110:L110"/>
    <mergeCell ref="K111:L111"/>
    <mergeCell ref="K124:L124"/>
    <mergeCell ref="K117:L117"/>
    <mergeCell ref="K97:L97"/>
    <mergeCell ref="K98:L98"/>
    <mergeCell ref="K99:L99"/>
    <mergeCell ref="K118:L118"/>
    <mergeCell ref="K119:L119"/>
    <mergeCell ref="K120:L120"/>
    <mergeCell ref="K121:L121"/>
    <mergeCell ref="K122:L122"/>
    <mergeCell ref="K123:L123"/>
    <mergeCell ref="K107:L107"/>
    <mergeCell ref="K108:L108"/>
    <mergeCell ref="K125:L125"/>
    <mergeCell ref="K55:L55"/>
    <mergeCell ref="K48:L48"/>
    <mergeCell ref="K72:L72"/>
    <mergeCell ref="K73:L73"/>
    <mergeCell ref="K74:L74"/>
    <mergeCell ref="K116:L116"/>
    <mergeCell ref="K102:L102"/>
    <mergeCell ref="K105:L105"/>
    <mergeCell ref="K87:L87"/>
    <mergeCell ref="K84:L84"/>
    <mergeCell ref="K85:L85"/>
    <mergeCell ref="K86:L86"/>
    <mergeCell ref="K112:L112"/>
    <mergeCell ref="K113:L113"/>
    <mergeCell ref="K115:L115"/>
    <mergeCell ref="K75:L75"/>
    <mergeCell ref="K77:L77"/>
    <mergeCell ref="K78:L78"/>
    <mergeCell ref="K79:L79"/>
    <mergeCell ref="K80:L80"/>
    <mergeCell ref="K81:L81"/>
    <mergeCell ref="K88:L88"/>
    <mergeCell ref="K89:L89"/>
    <mergeCell ref="K90:L90"/>
    <mergeCell ref="K82:L82"/>
    <mergeCell ref="K83:L83"/>
    <mergeCell ref="A162:F162"/>
    <mergeCell ref="I162:M162"/>
    <mergeCell ref="A155:M155"/>
    <mergeCell ref="A151:G151"/>
    <mergeCell ref="H151:L151"/>
    <mergeCell ref="A158:F158"/>
    <mergeCell ref="A159:F159"/>
    <mergeCell ref="A160:F160"/>
    <mergeCell ref="A152:M152"/>
    <mergeCell ref="A153:M153"/>
    <mergeCell ref="H160:M160"/>
    <mergeCell ref="H158:M158"/>
    <mergeCell ref="H159:M159"/>
    <mergeCell ref="A161:F161"/>
    <mergeCell ref="I161:M161"/>
    <mergeCell ref="A156:L156"/>
    <mergeCell ref="A154:M154"/>
    <mergeCell ref="K100:L100"/>
    <mergeCell ref="K101:L101"/>
    <mergeCell ref="K127:L127"/>
    <mergeCell ref="K128:L128"/>
    <mergeCell ref="K129:L129"/>
    <mergeCell ref="K41:L41"/>
    <mergeCell ref="K42:L42"/>
    <mergeCell ref="K45:L45"/>
    <mergeCell ref="B44:H44"/>
    <mergeCell ref="B45:H45"/>
    <mergeCell ref="B36:H36"/>
    <mergeCell ref="B37:H37"/>
    <mergeCell ref="B38:H38"/>
    <mergeCell ref="K43:L43"/>
    <mergeCell ref="K39:L39"/>
    <mergeCell ref="B18:H18"/>
    <mergeCell ref="K18:L18"/>
    <mergeCell ref="B51:H51"/>
    <mergeCell ref="K49:L49"/>
    <mergeCell ref="K50:L50"/>
    <mergeCell ref="K44:L44"/>
    <mergeCell ref="K51:L51"/>
    <mergeCell ref="B48:H48"/>
    <mergeCell ref="A31:M31"/>
    <mergeCell ref="B47:H47"/>
    <mergeCell ref="K25:L25"/>
    <mergeCell ref="K27:L27"/>
    <mergeCell ref="K35:L35"/>
    <mergeCell ref="K36:L36"/>
    <mergeCell ref="A33:M33"/>
    <mergeCell ref="B26:H26"/>
    <mergeCell ref="K26:L26"/>
    <mergeCell ref="B42:H42"/>
    <mergeCell ref="A29:M29"/>
    <mergeCell ref="B43:H43"/>
    <mergeCell ref="B35:H35"/>
    <mergeCell ref="K37:L37"/>
    <mergeCell ref="K38:L38"/>
    <mergeCell ref="K40:L40"/>
  </mergeCells>
  <conditionalFormatting sqref="M7 M9">
    <cfRule type="cellIs" priority="3" dxfId="47" operator="equal" stopIfTrue="1">
      <formula>0</formula>
    </cfRule>
  </conditionalFormatting>
  <conditionalFormatting sqref="M11">
    <cfRule type="cellIs" priority="2" dxfId="47" operator="equal" stopIfTrue="1">
      <formula>0</formula>
    </cfRule>
  </conditionalFormatting>
  <conditionalFormatting sqref="M5">
    <cfRule type="cellIs" priority="1" dxfId="47" operator="equal" stopIfTrue="1">
      <formula>0</formula>
    </cfRule>
  </conditionalFormatting>
  <printOptions horizontalCentered="1"/>
  <pageMargins left="0.5905511811023623" right="0.3937007874015748" top="0.5905511811023623" bottom="0.5118110236220472" header="0.1968503937007874" footer="0.1968503937007874"/>
  <pageSetup fitToHeight="3" fitToWidth="1" horizontalDpi="600" verticalDpi="600" orientation="portrait" paperSize="9" scale="75"/>
  <drawing r:id="rId1"/>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A1:AR178"/>
  <sheetViews>
    <sheetView zoomScale="151" zoomScaleNormal="151" zoomScaleSheetLayoutView="75" zoomScalePageLayoutView="151" workbookViewId="0" topLeftCell="A1">
      <selection activeCell="K22" sqref="K22"/>
    </sheetView>
  </sheetViews>
  <sheetFormatPr defaultColWidth="8.75390625" defaultRowHeight="12.75"/>
  <cols>
    <col min="1" max="1" width="9.75390625" style="8" customWidth="1"/>
    <col min="2" max="2" width="7.75390625" style="8" customWidth="1"/>
    <col min="3" max="3" width="9.375" style="8" customWidth="1"/>
    <col min="4" max="4" width="11.75390625" style="8" customWidth="1"/>
    <col min="5" max="5" width="7.75390625" style="8" customWidth="1"/>
    <col min="6" max="6" width="12.375" style="8" customWidth="1"/>
    <col min="7" max="7" width="10.375" style="8" customWidth="1"/>
    <col min="8" max="8" width="9.375" style="8" customWidth="1"/>
    <col min="9" max="9" width="11.375" style="8" customWidth="1"/>
    <col min="10" max="10" width="11.375" style="305" customWidth="1"/>
    <col min="11" max="11" width="10.00390625" style="8" customWidth="1"/>
    <col min="12" max="12" width="14.375" style="306" customWidth="1"/>
    <col min="13" max="33" width="8.75390625" style="231" customWidth="1"/>
    <col min="34" max="34" width="8.75390625" style="1" customWidth="1"/>
    <col min="35" max="16384" width="8.75390625" style="8" customWidth="1"/>
  </cols>
  <sheetData>
    <row r="1" spans="1:12" ht="36.75" customHeight="1">
      <c r="A1" s="930" t="s">
        <v>699</v>
      </c>
      <c r="B1" s="930"/>
      <c r="C1" s="930"/>
      <c r="D1" s="930"/>
      <c r="E1" s="930"/>
      <c r="F1" s="930"/>
      <c r="G1" s="230"/>
      <c r="H1" s="884" t="str">
        <f>Договор!E61</f>
        <v>Дополнительные услуги</v>
      </c>
      <c r="I1" s="884"/>
      <c r="J1" s="884"/>
      <c r="K1" s="884"/>
      <c r="L1" s="884"/>
    </row>
    <row r="2" spans="1:12" ht="29.25" customHeight="1">
      <c r="A2" s="751" t="str">
        <f>CONCATENATE("к  Договору на участие в ",'содержание '!C61)</f>
        <v>к  Договору на участие в Международном военно-техническом форуме "Армия-2019"</v>
      </c>
      <c r="B2" s="751"/>
      <c r="C2" s="751"/>
      <c r="D2" s="751"/>
      <c r="E2" s="751"/>
      <c r="F2" s="751"/>
      <c r="G2" s="232"/>
      <c r="H2" s="884"/>
      <c r="I2" s="884"/>
      <c r="J2" s="884"/>
      <c r="K2" s="884"/>
      <c r="L2" s="884"/>
    </row>
    <row r="3" spans="1:12" ht="23.25" customHeight="1">
      <c r="A3" s="972" t="str">
        <f>CONCATENATE("№",Договор!C4)</f>
        <v>№АРМИЯ-2019/         /РЕ</v>
      </c>
      <c r="B3" s="972"/>
      <c r="C3" s="972"/>
      <c r="D3" s="972"/>
      <c r="E3" s="365" t="str">
        <f>CONCATENATE("от ",Договор!C6)</f>
        <v>от "…..." …................... 201_г.</v>
      </c>
      <c r="F3" s="366"/>
      <c r="G3" s="367"/>
      <c r="H3" s="368"/>
      <c r="I3" s="970" t="s">
        <v>225</v>
      </c>
      <c r="J3" s="970"/>
      <c r="K3" s="985" t="str">
        <f>CONCATENATE('содержание '!C79)</f>
        <v>19 апреля 2019 г.</v>
      </c>
      <c r="L3" s="985"/>
    </row>
    <row r="4" spans="1:12" ht="3.75" customHeight="1">
      <c r="A4" s="234"/>
      <c r="B4" s="235"/>
      <c r="C4" s="236"/>
      <c r="D4" s="236"/>
      <c r="E4" s="236"/>
      <c r="F4" s="236"/>
      <c r="G4" s="237"/>
      <c r="H4" s="237"/>
      <c r="I4" s="238"/>
      <c r="J4" s="239"/>
      <c r="K4" s="240"/>
      <c r="L4" s="241"/>
    </row>
    <row r="5" spans="1:12" ht="12.75">
      <c r="A5" s="995" t="s">
        <v>226</v>
      </c>
      <c r="B5" s="995"/>
      <c r="C5" s="995"/>
      <c r="D5" s="995"/>
      <c r="E5" s="242"/>
      <c r="F5" s="371" t="s">
        <v>71</v>
      </c>
      <c r="G5" s="994">
        <f>CONCATENATE(Реквизиты!B4)</f>
      </c>
      <c r="H5" s="994"/>
      <c r="I5" s="994"/>
      <c r="J5" s="994"/>
      <c r="K5" s="369" t="s">
        <v>119</v>
      </c>
      <c r="L5" s="221">
        <f>'Пр. 1 '!K5</f>
        <v>0</v>
      </c>
    </row>
    <row r="6" spans="1:34" s="14" customFormat="1" ht="2.25" customHeight="1">
      <c r="A6" s="244"/>
      <c r="B6" s="245"/>
      <c r="C6" s="246"/>
      <c r="D6" s="246"/>
      <c r="E6" s="242"/>
      <c r="F6" s="243"/>
      <c r="G6" s="994"/>
      <c r="H6" s="994"/>
      <c r="I6" s="994"/>
      <c r="J6" s="994"/>
      <c r="K6" s="369"/>
      <c r="L6" s="62"/>
      <c r="M6" s="1"/>
      <c r="N6" s="1"/>
      <c r="O6" s="1"/>
      <c r="P6" s="1"/>
      <c r="Q6" s="231"/>
      <c r="R6" s="231"/>
      <c r="S6" s="231"/>
      <c r="T6" s="231"/>
      <c r="U6" s="231"/>
      <c r="V6" s="231"/>
      <c r="W6" s="231"/>
      <c r="X6" s="231"/>
      <c r="Y6" s="231"/>
      <c r="Z6" s="231"/>
      <c r="AA6" s="231"/>
      <c r="AB6" s="231"/>
      <c r="AC6" s="231"/>
      <c r="AD6" s="231"/>
      <c r="AE6" s="231"/>
      <c r="AF6" s="231"/>
      <c r="AG6" s="231"/>
      <c r="AH6" s="1"/>
    </row>
    <row r="7" spans="1:12" ht="12.75">
      <c r="A7" s="892" t="str">
        <f>CONCATENATE(Договор!H8)</f>
        <v>Рулева Елена Николаевна</v>
      </c>
      <c r="B7" s="892"/>
      <c r="C7" s="892"/>
      <c r="D7" s="892"/>
      <c r="E7" s="242"/>
      <c r="F7" s="247"/>
      <c r="G7" s="996"/>
      <c r="H7" s="996"/>
      <c r="I7" s="996"/>
      <c r="J7" s="996"/>
      <c r="K7" s="369" t="s">
        <v>73</v>
      </c>
      <c r="L7" s="221">
        <f>'Пр. 1 '!K7</f>
      </c>
    </row>
    <row r="8" spans="1:34" s="14" customFormat="1" ht="2.25" customHeight="1">
      <c r="A8" s="248"/>
      <c r="B8" s="249"/>
      <c r="C8" s="250"/>
      <c r="D8" s="250"/>
      <c r="E8" s="242"/>
      <c r="F8" s="251"/>
      <c r="H8" s="252"/>
      <c r="J8" s="242"/>
      <c r="K8" s="135"/>
      <c r="L8" s="62"/>
      <c r="M8" s="1"/>
      <c r="N8" s="1"/>
      <c r="O8" s="1"/>
      <c r="P8" s="1"/>
      <c r="Q8" s="231"/>
      <c r="R8" s="231"/>
      <c r="S8" s="231"/>
      <c r="T8" s="231"/>
      <c r="U8" s="231"/>
      <c r="V8" s="231"/>
      <c r="W8" s="231"/>
      <c r="X8" s="231"/>
      <c r="Y8" s="231"/>
      <c r="Z8" s="231"/>
      <c r="AA8" s="231"/>
      <c r="AB8" s="231"/>
      <c r="AC8" s="231"/>
      <c r="AD8" s="231"/>
      <c r="AE8" s="231"/>
      <c r="AF8" s="231"/>
      <c r="AG8" s="231"/>
      <c r="AH8" s="1"/>
    </row>
    <row r="9" spans="1:12" ht="12" customHeight="1">
      <c r="A9" s="892" t="str">
        <f>CONCATENATE("Тел/факс: ",Договор!B9," ",Договор!D9)</f>
        <v>Тел/факс:  +7 (495) 640-55-00 доб. 413</v>
      </c>
      <c r="B9" s="892"/>
      <c r="C9" s="892"/>
      <c r="D9" s="892"/>
      <c r="E9" s="999" t="s">
        <v>75</v>
      </c>
      <c r="F9" s="999"/>
      <c r="G9" s="976">
        <f>CONCATENATE(Реквизиты!A24)</f>
      </c>
      <c r="H9" s="976"/>
      <c r="I9" s="976"/>
      <c r="J9" s="976"/>
      <c r="K9" s="428" t="s">
        <v>261</v>
      </c>
      <c r="L9" s="384">
        <f>'Пр. 1 '!K9</f>
        <v>0</v>
      </c>
    </row>
    <row r="10" spans="1:34" s="14" customFormat="1" ht="2.25" customHeight="1">
      <c r="A10" s="1001"/>
      <c r="B10" s="1001"/>
      <c r="C10" s="1001"/>
      <c r="D10" s="1001"/>
      <c r="E10" s="242"/>
      <c r="F10" s="253"/>
      <c r="H10" s="252"/>
      <c r="J10" s="242"/>
      <c r="K10" s="135"/>
      <c r="L10" s="548"/>
      <c r="M10" s="1"/>
      <c r="N10" s="1"/>
      <c r="O10" s="1"/>
      <c r="P10" s="1"/>
      <c r="Q10" s="231"/>
      <c r="R10" s="231"/>
      <c r="S10" s="231"/>
      <c r="T10" s="231"/>
      <c r="U10" s="231"/>
      <c r="V10" s="231"/>
      <c r="W10" s="231"/>
      <c r="X10" s="231"/>
      <c r="Y10" s="231"/>
      <c r="Z10" s="231"/>
      <c r="AA10" s="231"/>
      <c r="AB10" s="231"/>
      <c r="AC10" s="231"/>
      <c r="AD10" s="231"/>
      <c r="AE10" s="231"/>
      <c r="AF10" s="231"/>
      <c r="AG10" s="231"/>
      <c r="AH10" s="1"/>
    </row>
    <row r="11" spans="1:12" ht="12" customHeight="1">
      <c r="A11" s="503" t="s">
        <v>76</v>
      </c>
      <c r="B11" s="925" t="str">
        <f>Договор!H9</f>
        <v>ruleva@icecompany.org</v>
      </c>
      <c r="C11" s="925"/>
      <c r="D11" s="925"/>
      <c r="E11" s="385"/>
      <c r="F11" s="371" t="s">
        <v>77</v>
      </c>
      <c r="G11" s="976">
        <f>CONCATENATE(Реквизиты!B26)</f>
      </c>
      <c r="H11" s="976"/>
      <c r="I11" s="976"/>
      <c r="J11" s="976"/>
      <c r="K11" s="369" t="s">
        <v>262</v>
      </c>
      <c r="L11" s="221">
        <f>'Пр. 1 '!K11</f>
        <v>0</v>
      </c>
    </row>
    <row r="12" spans="1:34" s="14" customFormat="1" ht="3.75" customHeight="1">
      <c r="A12" s="255"/>
      <c r="B12" s="255"/>
      <c r="C12" s="255"/>
      <c r="D12" s="255"/>
      <c r="E12" s="255"/>
      <c r="F12" s="255"/>
      <c r="G12" s="255"/>
      <c r="H12" s="255"/>
      <c r="I12" s="256"/>
      <c r="J12" s="257"/>
      <c r="K12" s="242"/>
      <c r="L12" s="242"/>
      <c r="M12" s="231"/>
      <c r="N12" s="231"/>
      <c r="O12" s="231"/>
      <c r="P12" s="231"/>
      <c r="Q12" s="231"/>
      <c r="R12" s="231"/>
      <c r="S12" s="231"/>
      <c r="T12" s="231"/>
      <c r="U12" s="231"/>
      <c r="V12" s="231"/>
      <c r="W12" s="231"/>
      <c r="X12" s="231"/>
      <c r="Y12" s="231"/>
      <c r="Z12" s="231"/>
      <c r="AA12" s="231"/>
      <c r="AB12" s="231"/>
      <c r="AC12" s="231"/>
      <c r="AD12" s="231"/>
      <c r="AE12" s="231"/>
      <c r="AF12" s="231"/>
      <c r="AG12" s="231"/>
      <c r="AH12" s="1"/>
    </row>
    <row r="13" spans="1:12" ht="3.75" customHeight="1">
      <c r="A13" s="258"/>
      <c r="B13" s="259"/>
      <c r="C13" s="260"/>
      <c r="D13" s="260"/>
      <c r="E13" s="260"/>
      <c r="F13" s="260"/>
      <c r="G13" s="261"/>
      <c r="H13" s="261"/>
      <c r="I13" s="262"/>
      <c r="J13" s="263"/>
      <c r="K13" s="264"/>
      <c r="L13" s="265"/>
    </row>
    <row r="14" spans="1:34" s="268" customFormat="1" ht="24" customHeight="1">
      <c r="A14" s="1000" t="s">
        <v>228</v>
      </c>
      <c r="B14" s="1000"/>
      <c r="C14" s="1000"/>
      <c r="D14" s="1000"/>
      <c r="E14" s="1000"/>
      <c r="F14" s="1000"/>
      <c r="G14" s="1000"/>
      <c r="H14" s="1000"/>
      <c r="I14" s="1000"/>
      <c r="J14" s="1000"/>
      <c r="K14" s="1000"/>
      <c r="L14" s="1000"/>
      <c r="M14" s="231"/>
      <c r="N14" s="231"/>
      <c r="O14" s="231"/>
      <c r="P14" s="231"/>
      <c r="Q14" s="231"/>
      <c r="R14" s="266"/>
      <c r="S14" s="267"/>
      <c r="T14" s="267"/>
      <c r="U14" s="267"/>
      <c r="V14" s="267"/>
      <c r="W14" s="267"/>
      <c r="X14" s="267"/>
      <c r="Y14" s="267"/>
      <c r="Z14" s="267"/>
      <c r="AA14" s="267"/>
      <c r="AB14" s="267"/>
      <c r="AC14" s="267"/>
      <c r="AD14" s="267"/>
      <c r="AE14" s="267"/>
      <c r="AF14" s="267"/>
      <c r="AG14" s="267"/>
      <c r="AH14" s="267"/>
    </row>
    <row r="15" spans="1:34" s="268" customFormat="1" ht="12.75">
      <c r="A15" s="989" t="s">
        <v>467</v>
      </c>
      <c r="B15" s="989"/>
      <c r="C15" s="989"/>
      <c r="D15" s="989"/>
      <c r="E15" s="989"/>
      <c r="F15" s="989"/>
      <c r="G15" s="989"/>
      <c r="H15" s="989"/>
      <c r="I15" s="989"/>
      <c r="J15" s="989"/>
      <c r="K15" s="989"/>
      <c r="L15" s="989"/>
      <c r="M15" s="231"/>
      <c r="N15" s="231"/>
      <c r="O15" s="231"/>
      <c r="P15" s="231"/>
      <c r="Q15" s="231"/>
      <c r="R15" s="266"/>
      <c r="S15" s="267"/>
      <c r="T15" s="267"/>
      <c r="U15" s="267"/>
      <c r="V15" s="267"/>
      <c r="W15" s="267"/>
      <c r="X15" s="267"/>
      <c r="Y15" s="267"/>
      <c r="Z15" s="267"/>
      <c r="AA15" s="267"/>
      <c r="AB15" s="267"/>
      <c r="AC15" s="267"/>
      <c r="AD15" s="267"/>
      <c r="AE15" s="267"/>
      <c r="AF15" s="267"/>
      <c r="AG15" s="267"/>
      <c r="AH15" s="267"/>
    </row>
    <row r="16" spans="1:34" s="268" customFormat="1" ht="12.75">
      <c r="A16" s="994" t="s">
        <v>272</v>
      </c>
      <c r="B16" s="994"/>
      <c r="C16" s="994"/>
      <c r="D16" s="994"/>
      <c r="E16" s="994"/>
      <c r="F16" s="994"/>
      <c r="G16" s="994"/>
      <c r="H16" s="994"/>
      <c r="I16" s="994"/>
      <c r="J16" s="994"/>
      <c r="K16" s="994"/>
      <c r="L16" s="994"/>
      <c r="M16" s="231"/>
      <c r="N16" s="231"/>
      <c r="O16" s="231"/>
      <c r="P16" s="231"/>
      <c r="Q16" s="231"/>
      <c r="R16" s="266"/>
      <c r="S16" s="267"/>
      <c r="T16" s="267"/>
      <c r="U16" s="267"/>
      <c r="V16" s="267"/>
      <c r="W16" s="267"/>
      <c r="X16" s="267"/>
      <c r="Y16" s="267"/>
      <c r="Z16" s="267"/>
      <c r="AA16" s="267"/>
      <c r="AB16" s="267"/>
      <c r="AC16" s="267"/>
      <c r="AD16" s="267"/>
      <c r="AE16" s="267"/>
      <c r="AF16" s="267"/>
      <c r="AG16" s="267"/>
      <c r="AH16" s="267"/>
    </row>
    <row r="17" spans="1:34" s="310" customFormat="1" ht="25.5">
      <c r="A17" s="983" t="s">
        <v>556</v>
      </c>
      <c r="B17" s="983"/>
      <c r="C17" s="983"/>
      <c r="D17" s="983"/>
      <c r="E17" s="983"/>
      <c r="F17" s="983"/>
      <c r="G17" s="983"/>
      <c r="H17" s="983"/>
      <c r="I17" s="402" t="s">
        <v>133</v>
      </c>
      <c r="J17" s="402" t="s">
        <v>104</v>
      </c>
      <c r="K17" s="402" t="s">
        <v>420</v>
      </c>
      <c r="L17" s="404" t="s">
        <v>90</v>
      </c>
      <c r="M17" s="309"/>
      <c r="N17" s="309"/>
      <c r="O17" s="309"/>
      <c r="P17" s="309"/>
      <c r="Q17" s="309"/>
      <c r="R17" s="309"/>
      <c r="S17" s="309"/>
      <c r="T17" s="309"/>
      <c r="U17" s="309"/>
      <c r="V17" s="309"/>
      <c r="W17" s="309"/>
      <c r="X17" s="309"/>
      <c r="Y17" s="309"/>
      <c r="Z17" s="309"/>
      <c r="AA17" s="309"/>
      <c r="AB17" s="309"/>
      <c r="AC17" s="309"/>
      <c r="AD17" s="309"/>
      <c r="AE17" s="309"/>
      <c r="AF17" s="309"/>
      <c r="AG17" s="309"/>
      <c r="AH17" s="309"/>
    </row>
    <row r="18" spans="1:34" s="310" customFormat="1" ht="37.5" customHeight="1">
      <c r="A18" s="318">
        <v>1</v>
      </c>
      <c r="B18" s="956" t="s">
        <v>419</v>
      </c>
      <c r="C18" s="956"/>
      <c r="D18" s="956"/>
      <c r="E18" s="956"/>
      <c r="F18" s="956"/>
      <c r="G18" s="956"/>
      <c r="H18" s="956"/>
      <c r="I18" s="319" t="s">
        <v>190</v>
      </c>
      <c r="J18" s="319">
        <v>950</v>
      </c>
      <c r="K18" s="201">
        <v>0</v>
      </c>
      <c r="L18" s="320">
        <f>J18*K18</f>
        <v>0</v>
      </c>
      <c r="M18" s="309"/>
      <c r="N18" s="309"/>
      <c r="O18" s="309"/>
      <c r="P18" s="309"/>
      <c r="Q18" s="309"/>
      <c r="R18" s="309"/>
      <c r="S18" s="309"/>
      <c r="T18" s="309"/>
      <c r="U18" s="309"/>
      <c r="V18" s="309"/>
      <c r="W18" s="309"/>
      <c r="X18" s="309"/>
      <c r="Y18" s="309"/>
      <c r="Z18" s="309"/>
      <c r="AA18" s="309"/>
      <c r="AB18" s="309"/>
      <c r="AC18" s="309"/>
      <c r="AD18" s="309"/>
      <c r="AE18" s="309"/>
      <c r="AF18" s="309"/>
      <c r="AG18" s="309"/>
      <c r="AH18" s="309"/>
    </row>
    <row r="19" spans="1:12" ht="3.75" customHeight="1">
      <c r="A19" s="234"/>
      <c r="B19" s="235"/>
      <c r="C19" s="236"/>
      <c r="D19" s="236"/>
      <c r="E19" s="236"/>
      <c r="F19" s="236"/>
      <c r="G19" s="237"/>
      <c r="H19" s="237"/>
      <c r="I19" s="238"/>
      <c r="J19" s="239"/>
      <c r="K19" s="240"/>
      <c r="L19" s="241"/>
    </row>
    <row r="20" spans="1:34" s="310" customFormat="1" ht="30" customHeight="1">
      <c r="A20" s="983" t="s">
        <v>557</v>
      </c>
      <c r="B20" s="983"/>
      <c r="C20" s="983"/>
      <c r="D20" s="983"/>
      <c r="E20" s="983"/>
      <c r="F20" s="983"/>
      <c r="G20" s="983"/>
      <c r="H20" s="983"/>
      <c r="I20" s="402" t="s">
        <v>133</v>
      </c>
      <c r="J20" s="402" t="s">
        <v>104</v>
      </c>
      <c r="K20" s="402" t="s">
        <v>134</v>
      </c>
      <c r="L20" s="404" t="s">
        <v>90</v>
      </c>
      <c r="M20" s="309"/>
      <c r="N20" s="309"/>
      <c r="O20" s="309"/>
      <c r="P20" s="309"/>
      <c r="Q20" s="309"/>
      <c r="R20" s="309"/>
      <c r="S20" s="309"/>
      <c r="T20" s="309"/>
      <c r="U20" s="309"/>
      <c r="V20" s="309"/>
      <c r="W20" s="309"/>
      <c r="X20" s="309"/>
      <c r="Y20" s="309"/>
      <c r="Z20" s="309"/>
      <c r="AA20" s="309"/>
      <c r="AB20" s="309"/>
      <c r="AC20" s="309"/>
      <c r="AD20" s="309"/>
      <c r="AE20" s="309"/>
      <c r="AF20" s="309"/>
      <c r="AG20" s="309"/>
      <c r="AH20" s="309"/>
    </row>
    <row r="21" spans="1:34" s="310" customFormat="1" ht="28.5" customHeight="1">
      <c r="A21" s="318">
        <v>2</v>
      </c>
      <c r="B21" s="956" t="s">
        <v>605</v>
      </c>
      <c r="C21" s="956"/>
      <c r="D21" s="956"/>
      <c r="E21" s="956"/>
      <c r="F21" s="956"/>
      <c r="G21" s="956"/>
      <c r="H21" s="956"/>
      <c r="I21" s="319" t="s">
        <v>191</v>
      </c>
      <c r="J21" s="319">
        <v>15000</v>
      </c>
      <c r="K21" s="201">
        <v>0</v>
      </c>
      <c r="L21" s="320">
        <f>J21*K21</f>
        <v>0</v>
      </c>
      <c r="M21" s="309"/>
      <c r="N21" s="309"/>
      <c r="O21" s="309"/>
      <c r="P21" s="309"/>
      <c r="Q21" s="309"/>
      <c r="R21" s="309"/>
      <c r="S21" s="309"/>
      <c r="T21" s="309"/>
      <c r="U21" s="309"/>
      <c r="V21" s="309"/>
      <c r="W21" s="309"/>
      <c r="X21" s="309"/>
      <c r="Y21" s="309"/>
      <c r="Z21" s="309"/>
      <c r="AA21" s="309"/>
      <c r="AB21" s="309"/>
      <c r="AC21" s="309"/>
      <c r="AD21" s="309"/>
      <c r="AE21" s="309"/>
      <c r="AF21" s="309"/>
      <c r="AG21" s="309"/>
      <c r="AH21" s="309"/>
    </row>
    <row r="22" spans="1:34" s="310" customFormat="1" ht="35.25" customHeight="1">
      <c r="A22" s="318">
        <v>3</v>
      </c>
      <c r="B22" s="956" t="s">
        <v>606</v>
      </c>
      <c r="C22" s="956"/>
      <c r="D22" s="956"/>
      <c r="E22" s="956"/>
      <c r="F22" s="956"/>
      <c r="G22" s="956"/>
      <c r="H22" s="956"/>
      <c r="I22" s="319" t="s">
        <v>191</v>
      </c>
      <c r="J22" s="319">
        <v>19000</v>
      </c>
      <c r="K22" s="201">
        <v>0</v>
      </c>
      <c r="L22" s="320">
        <f>J22*K22</f>
        <v>0</v>
      </c>
      <c r="M22" s="309"/>
      <c r="N22" s="309"/>
      <c r="O22" s="309"/>
      <c r="P22" s="309"/>
      <c r="Q22" s="309"/>
      <c r="R22" s="309"/>
      <c r="S22" s="309"/>
      <c r="T22" s="309"/>
      <c r="U22" s="309"/>
      <c r="V22" s="309"/>
      <c r="W22" s="309"/>
      <c r="X22" s="309"/>
      <c r="Y22" s="309"/>
      <c r="Z22" s="309"/>
      <c r="AA22" s="309"/>
      <c r="AB22" s="309"/>
      <c r="AC22" s="309"/>
      <c r="AD22" s="309"/>
      <c r="AE22" s="309"/>
      <c r="AF22" s="309"/>
      <c r="AG22" s="309"/>
      <c r="AH22" s="309"/>
    </row>
    <row r="23" spans="1:34" s="310" customFormat="1" ht="29.25" customHeight="1">
      <c r="A23" s="318">
        <v>4</v>
      </c>
      <c r="B23" s="956" t="s">
        <v>229</v>
      </c>
      <c r="C23" s="956"/>
      <c r="D23" s="956"/>
      <c r="E23" s="956"/>
      <c r="F23" s="956"/>
      <c r="G23" s="956"/>
      <c r="H23" s="956"/>
      <c r="I23" s="319" t="s">
        <v>192</v>
      </c>
      <c r="J23" s="319">
        <v>3500</v>
      </c>
      <c r="K23" s="201">
        <v>0</v>
      </c>
      <c r="L23" s="320">
        <f>J23*K23</f>
        <v>0</v>
      </c>
      <c r="M23" s="309"/>
      <c r="N23" s="309"/>
      <c r="O23" s="309"/>
      <c r="P23" s="309"/>
      <c r="Q23" s="309"/>
      <c r="R23" s="309"/>
      <c r="S23" s="309"/>
      <c r="T23" s="309"/>
      <c r="U23" s="309"/>
      <c r="V23" s="309"/>
      <c r="W23" s="309"/>
      <c r="X23" s="309"/>
      <c r="Y23" s="309"/>
      <c r="Z23" s="309"/>
      <c r="AA23" s="309"/>
      <c r="AB23" s="309"/>
      <c r="AC23" s="309"/>
      <c r="AD23" s="309"/>
      <c r="AE23" s="309"/>
      <c r="AF23" s="309"/>
      <c r="AG23" s="309"/>
      <c r="AH23" s="309"/>
    </row>
    <row r="24" spans="1:14" ht="3.75" customHeight="1">
      <c r="A24" s="234"/>
      <c r="B24" s="235"/>
      <c r="C24" s="236"/>
      <c r="D24" s="236"/>
      <c r="E24" s="236"/>
      <c r="F24" s="236"/>
      <c r="G24" s="237"/>
      <c r="H24" s="237"/>
      <c r="I24" s="238"/>
      <c r="J24" s="239"/>
      <c r="K24" s="240"/>
      <c r="L24" s="241"/>
      <c r="N24" s="309"/>
    </row>
    <row r="25" spans="1:34" s="310" customFormat="1" ht="25.5">
      <c r="A25" s="983" t="s">
        <v>558</v>
      </c>
      <c r="B25" s="983"/>
      <c r="C25" s="983"/>
      <c r="D25" s="983"/>
      <c r="E25" s="983"/>
      <c r="F25" s="983"/>
      <c r="G25" s="983"/>
      <c r="H25" s="983"/>
      <c r="I25" s="402" t="s">
        <v>133</v>
      </c>
      <c r="J25" s="402" t="s">
        <v>104</v>
      </c>
      <c r="K25" s="402" t="s">
        <v>421</v>
      </c>
      <c r="L25" s="404" t="s">
        <v>90</v>
      </c>
      <c r="M25" s="309"/>
      <c r="N25" s="309"/>
      <c r="O25" s="309"/>
      <c r="P25" s="309"/>
      <c r="Q25" s="309"/>
      <c r="R25" s="309"/>
      <c r="S25" s="309"/>
      <c r="T25" s="309"/>
      <c r="U25" s="309"/>
      <c r="V25" s="309"/>
      <c r="W25" s="309"/>
      <c r="X25" s="309"/>
      <c r="Y25" s="309"/>
      <c r="Z25" s="309"/>
      <c r="AA25" s="309"/>
      <c r="AB25" s="309"/>
      <c r="AC25" s="309"/>
      <c r="AD25" s="309"/>
      <c r="AE25" s="309"/>
      <c r="AF25" s="309"/>
      <c r="AG25" s="309"/>
      <c r="AH25" s="309"/>
    </row>
    <row r="26" spans="1:34" s="310" customFormat="1" ht="19.5" customHeight="1">
      <c r="A26" s="318">
        <v>5</v>
      </c>
      <c r="B26" s="956" t="s">
        <v>193</v>
      </c>
      <c r="C26" s="956"/>
      <c r="D26" s="956"/>
      <c r="E26" s="956"/>
      <c r="F26" s="956"/>
      <c r="G26" s="956"/>
      <c r="H26" s="956"/>
      <c r="I26" s="319" t="s">
        <v>191</v>
      </c>
      <c r="J26" s="319">
        <v>10000</v>
      </c>
      <c r="K26" s="201">
        <v>0</v>
      </c>
      <c r="L26" s="320">
        <f>J26*K26</f>
        <v>0</v>
      </c>
      <c r="M26" s="309"/>
      <c r="N26" s="309"/>
      <c r="O26" s="309"/>
      <c r="P26" s="309"/>
      <c r="Q26" s="309"/>
      <c r="R26" s="309"/>
      <c r="S26" s="309"/>
      <c r="T26" s="309"/>
      <c r="U26" s="309"/>
      <c r="V26" s="309"/>
      <c r="W26" s="309"/>
      <c r="X26" s="309"/>
      <c r="Y26" s="309"/>
      <c r="Z26" s="309"/>
      <c r="AA26" s="309"/>
      <c r="AB26" s="309"/>
      <c r="AC26" s="309"/>
      <c r="AD26" s="309"/>
      <c r="AE26" s="309"/>
      <c r="AF26" s="309"/>
      <c r="AG26" s="309"/>
      <c r="AH26" s="309"/>
    </row>
    <row r="27" spans="1:34" s="310" customFormat="1" ht="28.5" customHeight="1">
      <c r="A27" s="318">
        <v>6</v>
      </c>
      <c r="B27" s="956" t="s">
        <v>194</v>
      </c>
      <c r="C27" s="956"/>
      <c r="D27" s="956"/>
      <c r="E27" s="956"/>
      <c r="F27" s="956"/>
      <c r="G27" s="956"/>
      <c r="H27" s="956"/>
      <c r="I27" s="319" t="s">
        <v>191</v>
      </c>
      <c r="J27" s="319">
        <v>12000</v>
      </c>
      <c r="K27" s="201">
        <v>0</v>
      </c>
      <c r="L27" s="320">
        <f>J27*K27</f>
        <v>0</v>
      </c>
      <c r="M27" s="309"/>
      <c r="N27" s="309"/>
      <c r="O27" s="309"/>
      <c r="P27" s="309"/>
      <c r="Q27" s="309"/>
      <c r="R27" s="309"/>
      <c r="S27" s="309"/>
      <c r="T27" s="309"/>
      <c r="U27" s="309"/>
      <c r="V27" s="309"/>
      <c r="W27" s="309"/>
      <c r="X27" s="309"/>
      <c r="Y27" s="309"/>
      <c r="Z27" s="309"/>
      <c r="AA27" s="309"/>
      <c r="AB27" s="309"/>
      <c r="AC27" s="309"/>
      <c r="AD27" s="309"/>
      <c r="AE27" s="309"/>
      <c r="AF27" s="309"/>
      <c r="AG27" s="309"/>
      <c r="AH27" s="309"/>
    </row>
    <row r="28" spans="1:14" ht="3.75" customHeight="1">
      <c r="A28" s="234"/>
      <c r="B28" s="235"/>
      <c r="C28" s="236"/>
      <c r="D28" s="236"/>
      <c r="E28" s="236"/>
      <c r="F28" s="236"/>
      <c r="G28" s="237"/>
      <c r="H28" s="237"/>
      <c r="I28" s="238"/>
      <c r="J28" s="239"/>
      <c r="K28" s="240"/>
      <c r="L28" s="241"/>
      <c r="N28" s="309"/>
    </row>
    <row r="29" spans="1:34" s="310" customFormat="1" ht="25.5">
      <c r="A29" s="983" t="s">
        <v>559</v>
      </c>
      <c r="B29" s="983"/>
      <c r="C29" s="983"/>
      <c r="D29" s="983"/>
      <c r="E29" s="983"/>
      <c r="F29" s="983"/>
      <c r="G29" s="983"/>
      <c r="H29" s="983"/>
      <c r="I29" s="403" t="s">
        <v>133</v>
      </c>
      <c r="J29" s="403" t="s">
        <v>104</v>
      </c>
      <c r="K29" s="403" t="s">
        <v>421</v>
      </c>
      <c r="L29" s="404" t="s">
        <v>90</v>
      </c>
      <c r="M29" s="309"/>
      <c r="N29" s="309"/>
      <c r="O29" s="309"/>
      <c r="P29" s="309"/>
      <c r="Q29" s="309"/>
      <c r="R29" s="309"/>
      <c r="S29" s="309"/>
      <c r="T29" s="309"/>
      <c r="U29" s="309"/>
      <c r="V29" s="309"/>
      <c r="W29" s="309"/>
      <c r="X29" s="309"/>
      <c r="Y29" s="309"/>
      <c r="Z29" s="309"/>
      <c r="AA29" s="309"/>
      <c r="AB29" s="309"/>
      <c r="AC29" s="309"/>
      <c r="AD29" s="309"/>
      <c r="AE29" s="309"/>
      <c r="AF29" s="309"/>
      <c r="AG29" s="309"/>
      <c r="AH29" s="309"/>
    </row>
    <row r="30" spans="1:34" s="310" customFormat="1" ht="19.5" customHeight="1">
      <c r="A30" s="318">
        <v>7</v>
      </c>
      <c r="B30" s="956" t="s">
        <v>607</v>
      </c>
      <c r="C30" s="956"/>
      <c r="D30" s="956"/>
      <c r="E30" s="956"/>
      <c r="F30" s="956"/>
      <c r="G30" s="956"/>
      <c r="H30" s="956"/>
      <c r="I30" s="319" t="s">
        <v>191</v>
      </c>
      <c r="J30" s="319">
        <v>9000</v>
      </c>
      <c r="K30" s="201">
        <v>0</v>
      </c>
      <c r="L30" s="320">
        <f>J30*K30</f>
        <v>0</v>
      </c>
      <c r="M30" s="309"/>
      <c r="N30" s="309"/>
      <c r="O30" s="309"/>
      <c r="P30" s="309"/>
      <c r="Q30" s="309"/>
      <c r="R30" s="309"/>
      <c r="S30" s="309"/>
      <c r="T30" s="309"/>
      <c r="U30" s="309"/>
      <c r="V30" s="309"/>
      <c r="W30" s="309"/>
      <c r="X30" s="309"/>
      <c r="Y30" s="309"/>
      <c r="Z30" s="309"/>
      <c r="AA30" s="309"/>
      <c r="AB30" s="309"/>
      <c r="AC30" s="309"/>
      <c r="AD30" s="309"/>
      <c r="AE30" s="309"/>
      <c r="AF30" s="309"/>
      <c r="AG30" s="309"/>
      <c r="AH30" s="309"/>
    </row>
    <row r="31" spans="1:34" s="310" customFormat="1" ht="33" customHeight="1">
      <c r="A31" s="318">
        <v>8</v>
      </c>
      <c r="B31" s="956" t="s">
        <v>608</v>
      </c>
      <c r="C31" s="956"/>
      <c r="D31" s="956"/>
      <c r="E31" s="956"/>
      <c r="F31" s="956"/>
      <c r="G31" s="956"/>
      <c r="H31" s="956"/>
      <c r="I31" s="319" t="s">
        <v>191</v>
      </c>
      <c r="J31" s="319">
        <v>11000</v>
      </c>
      <c r="K31" s="201">
        <v>0</v>
      </c>
      <c r="L31" s="320">
        <f>J31*K31</f>
        <v>0</v>
      </c>
      <c r="M31" s="309"/>
      <c r="N31" s="309"/>
      <c r="O31" s="309"/>
      <c r="P31" s="309"/>
      <c r="Q31" s="309"/>
      <c r="R31" s="309"/>
      <c r="S31" s="309"/>
      <c r="T31" s="309"/>
      <c r="U31" s="309"/>
      <c r="V31" s="309"/>
      <c r="W31" s="309"/>
      <c r="X31" s="309"/>
      <c r="Y31" s="309"/>
      <c r="Z31" s="309"/>
      <c r="AA31" s="309"/>
      <c r="AB31" s="309"/>
      <c r="AC31" s="309"/>
      <c r="AD31" s="309"/>
      <c r="AE31" s="309"/>
      <c r="AF31" s="309"/>
      <c r="AG31" s="309"/>
      <c r="AH31" s="309"/>
    </row>
    <row r="32" spans="1:34" s="310" customFormat="1" ht="19.5" customHeight="1">
      <c r="A32" s="318">
        <v>9</v>
      </c>
      <c r="B32" s="956" t="s">
        <v>609</v>
      </c>
      <c r="C32" s="956"/>
      <c r="D32" s="956"/>
      <c r="E32" s="956"/>
      <c r="F32" s="956"/>
      <c r="G32" s="956"/>
      <c r="H32" s="956"/>
      <c r="I32" s="319" t="s">
        <v>191</v>
      </c>
      <c r="J32" s="319">
        <v>9000</v>
      </c>
      <c r="K32" s="201">
        <v>0</v>
      </c>
      <c r="L32" s="320">
        <f>J32*K32</f>
        <v>0</v>
      </c>
      <c r="M32" s="309"/>
      <c r="N32" s="309"/>
      <c r="O32" s="309"/>
      <c r="P32" s="309"/>
      <c r="Q32" s="309"/>
      <c r="R32" s="309"/>
      <c r="S32" s="309"/>
      <c r="T32" s="309"/>
      <c r="U32" s="309"/>
      <c r="V32" s="309"/>
      <c r="W32" s="309"/>
      <c r="X32" s="309"/>
      <c r="Y32" s="309"/>
      <c r="Z32" s="309"/>
      <c r="AA32" s="309"/>
      <c r="AB32" s="309"/>
      <c r="AC32" s="309"/>
      <c r="AD32" s="309"/>
      <c r="AE32" s="309"/>
      <c r="AF32" s="309"/>
      <c r="AG32" s="309"/>
      <c r="AH32" s="309"/>
    </row>
    <row r="33" spans="1:34" s="310" customFormat="1" ht="29.25" customHeight="1">
      <c r="A33" s="318">
        <v>10</v>
      </c>
      <c r="B33" s="956" t="s">
        <v>610</v>
      </c>
      <c r="C33" s="956"/>
      <c r="D33" s="956"/>
      <c r="E33" s="956"/>
      <c r="F33" s="956"/>
      <c r="G33" s="956"/>
      <c r="H33" s="956"/>
      <c r="I33" s="319" t="s">
        <v>191</v>
      </c>
      <c r="J33" s="319">
        <v>11000</v>
      </c>
      <c r="K33" s="201">
        <v>0</v>
      </c>
      <c r="L33" s="320">
        <f>J33*K33</f>
        <v>0</v>
      </c>
      <c r="M33" s="309"/>
      <c r="N33" s="309"/>
      <c r="O33" s="309"/>
      <c r="P33" s="309"/>
      <c r="Q33" s="309"/>
      <c r="R33" s="309"/>
      <c r="S33" s="309"/>
      <c r="T33" s="309"/>
      <c r="U33" s="309"/>
      <c r="V33" s="309"/>
      <c r="W33" s="309"/>
      <c r="X33" s="309"/>
      <c r="Y33" s="309"/>
      <c r="Z33" s="309"/>
      <c r="AA33" s="309"/>
      <c r="AB33" s="309"/>
      <c r="AC33" s="309"/>
      <c r="AD33" s="309"/>
      <c r="AE33" s="309"/>
      <c r="AF33" s="309"/>
      <c r="AG33" s="309"/>
      <c r="AH33" s="309"/>
    </row>
    <row r="34" spans="1:14" ht="3.75" customHeight="1">
      <c r="A34" s="234"/>
      <c r="B34" s="235"/>
      <c r="C34" s="236"/>
      <c r="D34" s="236"/>
      <c r="E34" s="236"/>
      <c r="F34" s="236"/>
      <c r="G34" s="237"/>
      <c r="H34" s="237"/>
      <c r="I34" s="238"/>
      <c r="J34" s="239"/>
      <c r="K34" s="240"/>
      <c r="L34" s="241"/>
      <c r="N34" s="309"/>
    </row>
    <row r="35" spans="1:34" s="310" customFormat="1" ht="37.5" customHeight="1">
      <c r="A35" s="983" t="s">
        <v>418</v>
      </c>
      <c r="B35" s="983"/>
      <c r="C35" s="983"/>
      <c r="D35" s="983"/>
      <c r="E35" s="983"/>
      <c r="F35" s="983"/>
      <c r="G35" s="983"/>
      <c r="H35" s="983"/>
      <c r="I35" s="402" t="s">
        <v>133</v>
      </c>
      <c r="J35" s="402" t="s">
        <v>104</v>
      </c>
      <c r="K35" s="402" t="s">
        <v>422</v>
      </c>
      <c r="L35" s="404" t="s">
        <v>90</v>
      </c>
      <c r="M35" s="309"/>
      <c r="N35" s="309"/>
      <c r="O35" s="309"/>
      <c r="P35" s="309"/>
      <c r="Q35" s="309"/>
      <c r="R35" s="309"/>
      <c r="S35" s="309"/>
      <c r="T35" s="309"/>
      <c r="U35" s="309"/>
      <c r="V35" s="309"/>
      <c r="W35" s="309"/>
      <c r="X35" s="309"/>
      <c r="Y35" s="309"/>
      <c r="Z35" s="309"/>
      <c r="AA35" s="309"/>
      <c r="AB35" s="309"/>
      <c r="AC35" s="309"/>
      <c r="AD35" s="309"/>
      <c r="AE35" s="309"/>
      <c r="AF35" s="309"/>
      <c r="AG35" s="309"/>
      <c r="AH35" s="309"/>
    </row>
    <row r="36" spans="1:34" s="310" customFormat="1" ht="15.75">
      <c r="A36" s="318">
        <v>11</v>
      </c>
      <c r="B36" s="956" t="s">
        <v>724</v>
      </c>
      <c r="C36" s="956"/>
      <c r="D36" s="956"/>
      <c r="E36" s="956"/>
      <c r="F36" s="956"/>
      <c r="G36" s="956"/>
      <c r="H36" s="956"/>
      <c r="I36" s="319" t="s">
        <v>191</v>
      </c>
      <c r="J36" s="319">
        <v>12500</v>
      </c>
      <c r="K36" s="201">
        <v>0</v>
      </c>
      <c r="L36" s="320">
        <f>J36*K36</f>
        <v>0</v>
      </c>
      <c r="M36" s="311"/>
      <c r="N36" s="309"/>
      <c r="O36" s="311"/>
      <c r="P36" s="311"/>
      <c r="Q36" s="311"/>
      <c r="R36" s="311"/>
      <c r="S36" s="311"/>
      <c r="T36" s="309"/>
      <c r="U36" s="309"/>
      <c r="V36" s="309"/>
      <c r="W36" s="309"/>
      <c r="X36" s="309"/>
      <c r="Y36" s="309"/>
      <c r="Z36" s="309"/>
      <c r="AA36" s="309"/>
      <c r="AB36" s="309"/>
      <c r="AC36" s="309"/>
      <c r="AD36" s="309"/>
      <c r="AE36" s="309"/>
      <c r="AF36" s="309"/>
      <c r="AG36" s="309"/>
      <c r="AH36" s="309"/>
    </row>
    <row r="37" spans="1:34" s="310" customFormat="1" ht="15.75">
      <c r="A37" s="318">
        <v>12</v>
      </c>
      <c r="B37" s="956" t="s">
        <v>725</v>
      </c>
      <c r="C37" s="956"/>
      <c r="D37" s="956"/>
      <c r="E37" s="956"/>
      <c r="F37" s="956"/>
      <c r="G37" s="956"/>
      <c r="H37" s="956"/>
      <c r="I37" s="319" t="s">
        <v>195</v>
      </c>
      <c r="J37" s="319">
        <v>20000</v>
      </c>
      <c r="K37" s="201">
        <v>0</v>
      </c>
      <c r="L37" s="320">
        <f>J37*K37</f>
        <v>0</v>
      </c>
      <c r="M37" s="311"/>
      <c r="N37" s="309"/>
      <c r="O37" s="311"/>
      <c r="P37" s="311"/>
      <c r="Q37" s="311"/>
      <c r="R37" s="311"/>
      <c r="S37" s="311"/>
      <c r="T37" s="309"/>
      <c r="U37" s="309"/>
      <c r="V37" s="309"/>
      <c r="W37" s="309"/>
      <c r="X37" s="309"/>
      <c r="Y37" s="309"/>
      <c r="Z37" s="309"/>
      <c r="AA37" s="309"/>
      <c r="AB37" s="309"/>
      <c r="AC37" s="309"/>
      <c r="AD37" s="309"/>
      <c r="AE37" s="309"/>
      <c r="AF37" s="309"/>
      <c r="AG37" s="309"/>
      <c r="AH37" s="309"/>
    </row>
    <row r="38" spans="1:34" s="310" customFormat="1" ht="26.25" customHeight="1">
      <c r="A38" s="990" t="s">
        <v>611</v>
      </c>
      <c r="B38" s="991"/>
      <c r="C38" s="991"/>
      <c r="D38" s="991"/>
      <c r="E38" s="991"/>
      <c r="F38" s="991"/>
      <c r="G38" s="991"/>
      <c r="H38" s="991"/>
      <c r="I38" s="992"/>
      <c r="J38" s="993"/>
      <c r="K38" s="993"/>
      <c r="L38" s="572" t="s">
        <v>784</v>
      </c>
      <c r="M38" s="309"/>
      <c r="N38" s="309"/>
      <c r="O38" s="309"/>
      <c r="P38" s="309"/>
      <c r="Q38" s="309"/>
      <c r="R38" s="309"/>
      <c r="S38" s="309"/>
      <c r="T38" s="309"/>
      <c r="U38" s="309"/>
      <c r="V38" s="309"/>
      <c r="W38" s="309"/>
      <c r="X38" s="309"/>
      <c r="Y38" s="309"/>
      <c r="Z38" s="309"/>
      <c r="AA38" s="309"/>
      <c r="AB38" s="309"/>
      <c r="AC38" s="309"/>
      <c r="AD38" s="309"/>
      <c r="AE38" s="309"/>
      <c r="AF38" s="309"/>
      <c r="AG38" s="309"/>
      <c r="AH38" s="309"/>
    </row>
    <row r="39" spans="1:34" s="310" customFormat="1" ht="26.25" customHeight="1">
      <c r="A39" s="986" t="s">
        <v>230</v>
      </c>
      <c r="B39" s="987"/>
      <c r="C39" s="987"/>
      <c r="D39" s="987"/>
      <c r="E39" s="987"/>
      <c r="F39" s="987"/>
      <c r="G39" s="987"/>
      <c r="H39" s="987"/>
      <c r="I39" s="987"/>
      <c r="J39" s="987"/>
      <c r="K39" s="987"/>
      <c r="L39" s="988"/>
      <c r="M39" s="309"/>
      <c r="N39" s="309"/>
      <c r="O39" s="309"/>
      <c r="P39" s="309"/>
      <c r="Q39" s="309"/>
      <c r="R39" s="309"/>
      <c r="S39" s="309"/>
      <c r="T39" s="309"/>
      <c r="U39" s="309"/>
      <c r="V39" s="309"/>
      <c r="W39" s="309"/>
      <c r="X39" s="309"/>
      <c r="Y39" s="309"/>
      <c r="Z39" s="309"/>
      <c r="AA39" s="309"/>
      <c r="AB39" s="309"/>
      <c r="AC39" s="309"/>
      <c r="AD39" s="309"/>
      <c r="AE39" s="309"/>
      <c r="AF39" s="309"/>
      <c r="AG39" s="309"/>
      <c r="AH39" s="309"/>
    </row>
    <row r="40" spans="1:14" ht="10.5" customHeight="1">
      <c r="A40" s="258"/>
      <c r="B40" s="259"/>
      <c r="C40" s="260"/>
      <c r="D40" s="260"/>
      <c r="E40" s="260"/>
      <c r="F40" s="260"/>
      <c r="G40" s="261"/>
      <c r="H40" s="261"/>
      <c r="I40" s="262"/>
      <c r="J40" s="263"/>
      <c r="K40" s="264"/>
      <c r="L40" s="265"/>
      <c r="N40" s="309"/>
    </row>
    <row r="41" spans="1:34" s="310" customFormat="1" ht="45" customHeight="1">
      <c r="A41" s="983" t="s">
        <v>465</v>
      </c>
      <c r="B41" s="983"/>
      <c r="C41" s="983"/>
      <c r="D41" s="983"/>
      <c r="E41" s="983"/>
      <c r="F41" s="983"/>
      <c r="G41" s="983"/>
      <c r="H41" s="983"/>
      <c r="I41" s="402" t="s">
        <v>133</v>
      </c>
      <c r="J41" s="402" t="s">
        <v>104</v>
      </c>
      <c r="K41" s="402" t="s">
        <v>134</v>
      </c>
      <c r="L41" s="404" t="s">
        <v>90</v>
      </c>
      <c r="M41" s="311"/>
      <c r="N41" s="309"/>
      <c r="O41" s="311"/>
      <c r="P41" s="311"/>
      <c r="Q41" s="311"/>
      <c r="R41" s="311"/>
      <c r="S41" s="311"/>
      <c r="T41" s="309"/>
      <c r="U41" s="309"/>
      <c r="V41" s="309"/>
      <c r="W41" s="309"/>
      <c r="X41" s="309"/>
      <c r="Y41" s="309"/>
      <c r="Z41" s="309"/>
      <c r="AA41" s="309"/>
      <c r="AB41" s="309"/>
      <c r="AC41" s="309"/>
      <c r="AD41" s="309"/>
      <c r="AE41" s="309"/>
      <c r="AF41" s="309"/>
      <c r="AG41" s="309"/>
      <c r="AH41" s="309"/>
    </row>
    <row r="42" spans="1:34" s="310" customFormat="1" ht="37.5" customHeight="1">
      <c r="A42" s="318">
        <v>13</v>
      </c>
      <c r="B42" s="956" t="s">
        <v>785</v>
      </c>
      <c r="C42" s="956"/>
      <c r="D42" s="956"/>
      <c r="E42" s="956"/>
      <c r="F42" s="956"/>
      <c r="G42" s="956"/>
      <c r="H42" s="956"/>
      <c r="I42" s="319" t="s">
        <v>135</v>
      </c>
      <c r="J42" s="319">
        <v>4500</v>
      </c>
      <c r="K42" s="201">
        <v>0</v>
      </c>
      <c r="L42" s="320">
        <f>J42*K42</f>
        <v>0</v>
      </c>
      <c r="M42" s="311"/>
      <c r="N42" s="309"/>
      <c r="O42" s="311"/>
      <c r="P42" s="311"/>
      <c r="Q42" s="311"/>
      <c r="R42" s="311"/>
      <c r="S42" s="311"/>
      <c r="T42" s="309"/>
      <c r="U42" s="309"/>
      <c r="V42" s="309"/>
      <c r="W42" s="309"/>
      <c r="X42" s="309"/>
      <c r="Y42" s="309"/>
      <c r="Z42" s="309"/>
      <c r="AA42" s="309"/>
      <c r="AB42" s="309"/>
      <c r="AC42" s="309"/>
      <c r="AD42" s="309"/>
      <c r="AE42" s="309"/>
      <c r="AF42" s="309"/>
      <c r="AG42" s="309"/>
      <c r="AH42" s="309"/>
    </row>
    <row r="43" spans="1:34" s="310" customFormat="1" ht="36.75" customHeight="1">
      <c r="A43" s="318">
        <v>14</v>
      </c>
      <c r="B43" s="956" t="s">
        <v>786</v>
      </c>
      <c r="C43" s="956"/>
      <c r="D43" s="956"/>
      <c r="E43" s="956"/>
      <c r="F43" s="956"/>
      <c r="G43" s="956"/>
      <c r="H43" s="956"/>
      <c r="I43" s="319" t="s">
        <v>135</v>
      </c>
      <c r="J43" s="319">
        <v>3500</v>
      </c>
      <c r="K43" s="201">
        <v>0</v>
      </c>
      <c r="L43" s="320">
        <f>J43*K43</f>
        <v>0</v>
      </c>
      <c r="M43" s="311"/>
      <c r="N43" s="309"/>
      <c r="O43" s="311"/>
      <c r="P43" s="311"/>
      <c r="Q43" s="311"/>
      <c r="R43" s="311"/>
      <c r="S43" s="311"/>
      <c r="T43" s="309"/>
      <c r="U43" s="309"/>
      <c r="V43" s="309"/>
      <c r="W43" s="309"/>
      <c r="X43" s="309"/>
      <c r="Y43" s="309"/>
      <c r="Z43" s="309"/>
      <c r="AA43" s="309"/>
      <c r="AB43" s="309"/>
      <c r="AC43" s="309"/>
      <c r="AD43" s="309"/>
      <c r="AE43" s="309"/>
      <c r="AF43" s="309"/>
      <c r="AG43" s="309"/>
      <c r="AH43" s="309"/>
    </row>
    <row r="44" spans="1:34" s="310" customFormat="1" ht="36.75" customHeight="1">
      <c r="A44" s="318">
        <v>15</v>
      </c>
      <c r="B44" s="956" t="s">
        <v>787</v>
      </c>
      <c r="C44" s="956"/>
      <c r="D44" s="956"/>
      <c r="E44" s="956"/>
      <c r="F44" s="956"/>
      <c r="G44" s="956"/>
      <c r="H44" s="956"/>
      <c r="I44" s="319" t="s">
        <v>135</v>
      </c>
      <c r="J44" s="319">
        <v>1000</v>
      </c>
      <c r="K44" s="201">
        <v>0</v>
      </c>
      <c r="L44" s="320">
        <f>J44*K44</f>
        <v>0</v>
      </c>
      <c r="M44" s="311"/>
      <c r="N44" s="309"/>
      <c r="O44" s="311"/>
      <c r="P44" s="311"/>
      <c r="Q44" s="311"/>
      <c r="R44" s="311"/>
      <c r="S44" s="311"/>
      <c r="T44" s="309"/>
      <c r="U44" s="309"/>
      <c r="V44" s="309"/>
      <c r="W44" s="309"/>
      <c r="X44" s="309"/>
      <c r="Y44" s="309"/>
      <c r="Z44" s="309"/>
      <c r="AA44" s="309"/>
      <c r="AB44" s="309"/>
      <c r="AC44" s="309"/>
      <c r="AD44" s="309"/>
      <c r="AE44" s="309"/>
      <c r="AF44" s="309"/>
      <c r="AG44" s="309"/>
      <c r="AH44" s="309"/>
    </row>
    <row r="45" spans="1:14" ht="4.5" customHeight="1">
      <c r="A45" s="234"/>
      <c r="B45" s="235"/>
      <c r="C45" s="236"/>
      <c r="D45" s="236"/>
      <c r="E45" s="236"/>
      <c r="F45" s="236"/>
      <c r="G45" s="237"/>
      <c r="H45" s="237"/>
      <c r="I45" s="238"/>
      <c r="J45" s="239"/>
      <c r="K45" s="240"/>
      <c r="L45" s="241"/>
      <c r="N45" s="309"/>
    </row>
    <row r="46" spans="1:34" s="310" customFormat="1" ht="45.75" customHeight="1">
      <c r="A46" s="983" t="s">
        <v>617</v>
      </c>
      <c r="B46" s="983"/>
      <c r="C46" s="983"/>
      <c r="D46" s="983"/>
      <c r="E46" s="983"/>
      <c r="F46" s="983"/>
      <c r="G46" s="983"/>
      <c r="H46" s="983"/>
      <c r="I46" s="402" t="s">
        <v>133</v>
      </c>
      <c r="J46" s="402" t="s">
        <v>104</v>
      </c>
      <c r="K46" s="402" t="s">
        <v>134</v>
      </c>
      <c r="L46" s="404" t="s">
        <v>90</v>
      </c>
      <c r="M46" s="311"/>
      <c r="N46" s="309"/>
      <c r="O46" s="311"/>
      <c r="P46" s="311"/>
      <c r="Q46" s="311"/>
      <c r="R46" s="311"/>
      <c r="S46" s="311"/>
      <c r="T46" s="309"/>
      <c r="U46" s="309"/>
      <c r="V46" s="309"/>
      <c r="W46" s="309"/>
      <c r="X46" s="309"/>
      <c r="Y46" s="309"/>
      <c r="Z46" s="309"/>
      <c r="AA46" s="309"/>
      <c r="AB46" s="309"/>
      <c r="AC46" s="309"/>
      <c r="AD46" s="309"/>
      <c r="AE46" s="309"/>
      <c r="AF46" s="309"/>
      <c r="AG46" s="309"/>
      <c r="AH46" s="309"/>
    </row>
    <row r="47" spans="1:34" s="310" customFormat="1" ht="45" customHeight="1">
      <c r="A47" s="318">
        <v>16</v>
      </c>
      <c r="B47" s="956" t="s">
        <v>788</v>
      </c>
      <c r="C47" s="956"/>
      <c r="D47" s="956"/>
      <c r="E47" s="956"/>
      <c r="F47" s="956"/>
      <c r="G47" s="956"/>
      <c r="H47" s="956"/>
      <c r="I47" s="319" t="s">
        <v>135</v>
      </c>
      <c r="J47" s="319">
        <v>1500</v>
      </c>
      <c r="K47" s="201">
        <v>0</v>
      </c>
      <c r="L47" s="320">
        <f>J47*K47</f>
        <v>0</v>
      </c>
      <c r="M47" s="311"/>
      <c r="N47" s="309"/>
      <c r="O47" s="311"/>
      <c r="P47" s="311"/>
      <c r="Q47" s="311"/>
      <c r="R47" s="311"/>
      <c r="S47" s="311"/>
      <c r="T47" s="309"/>
      <c r="U47" s="309"/>
      <c r="V47" s="309"/>
      <c r="W47" s="309"/>
      <c r="X47" s="309"/>
      <c r="Y47" s="309"/>
      <c r="Z47" s="309"/>
      <c r="AA47" s="309"/>
      <c r="AB47" s="309"/>
      <c r="AC47" s="309"/>
      <c r="AD47" s="309"/>
      <c r="AE47" s="309"/>
      <c r="AF47" s="309"/>
      <c r="AG47" s="309"/>
      <c r="AH47" s="309"/>
    </row>
    <row r="48" spans="1:34" s="310" customFormat="1" ht="49.5" customHeight="1">
      <c r="A48" s="318">
        <v>17</v>
      </c>
      <c r="B48" s="956" t="s">
        <v>789</v>
      </c>
      <c r="C48" s="956"/>
      <c r="D48" s="956"/>
      <c r="E48" s="956"/>
      <c r="F48" s="956"/>
      <c r="G48" s="956"/>
      <c r="H48" s="956"/>
      <c r="I48" s="319" t="s">
        <v>135</v>
      </c>
      <c r="J48" s="319">
        <v>2000</v>
      </c>
      <c r="K48" s="201">
        <v>0</v>
      </c>
      <c r="L48" s="320">
        <f>J48*K48</f>
        <v>0</v>
      </c>
      <c r="M48" s="311"/>
      <c r="N48" s="309"/>
      <c r="O48" s="311"/>
      <c r="P48" s="311"/>
      <c r="Q48" s="311"/>
      <c r="R48" s="311"/>
      <c r="S48" s="311"/>
      <c r="T48" s="309"/>
      <c r="U48" s="309"/>
      <c r="V48" s="309"/>
      <c r="W48" s="309"/>
      <c r="X48" s="309"/>
      <c r="Y48" s="309"/>
      <c r="Z48" s="309"/>
      <c r="AA48" s="309"/>
      <c r="AB48" s="309"/>
      <c r="AC48" s="309"/>
      <c r="AD48" s="309"/>
      <c r="AE48" s="309"/>
      <c r="AF48" s="309"/>
      <c r="AG48" s="309"/>
      <c r="AH48" s="309"/>
    </row>
    <row r="49" spans="1:34" s="310" customFormat="1" ht="61.5" customHeight="1">
      <c r="A49" s="318">
        <v>18</v>
      </c>
      <c r="B49" s="956" t="s">
        <v>790</v>
      </c>
      <c r="C49" s="956"/>
      <c r="D49" s="956"/>
      <c r="E49" s="956"/>
      <c r="F49" s="956"/>
      <c r="G49" s="956"/>
      <c r="H49" s="956"/>
      <c r="I49" s="319" t="s">
        <v>135</v>
      </c>
      <c r="J49" s="319">
        <v>12500</v>
      </c>
      <c r="K49" s="201">
        <v>0</v>
      </c>
      <c r="L49" s="320">
        <f>J49*K49</f>
        <v>0</v>
      </c>
      <c r="M49" s="311"/>
      <c r="N49" s="309"/>
      <c r="O49" s="311"/>
      <c r="P49" s="311"/>
      <c r="Q49" s="311"/>
      <c r="R49" s="311"/>
      <c r="S49" s="311"/>
      <c r="T49" s="309"/>
      <c r="U49" s="309"/>
      <c r="V49" s="309"/>
      <c r="W49" s="309"/>
      <c r="X49" s="309"/>
      <c r="Y49" s="309"/>
      <c r="Z49" s="309"/>
      <c r="AA49" s="309"/>
      <c r="AB49" s="309"/>
      <c r="AC49" s="309"/>
      <c r="AD49" s="309"/>
      <c r="AE49" s="309"/>
      <c r="AF49" s="309"/>
      <c r="AG49" s="309"/>
      <c r="AH49" s="309"/>
    </row>
    <row r="50" spans="1:14" ht="6" customHeight="1">
      <c r="A50" s="234"/>
      <c r="B50" s="235"/>
      <c r="C50" s="236"/>
      <c r="D50" s="236"/>
      <c r="E50" s="236"/>
      <c r="F50" s="236"/>
      <c r="G50" s="237"/>
      <c r="H50" s="237"/>
      <c r="I50" s="238"/>
      <c r="J50" s="239"/>
      <c r="K50" s="240"/>
      <c r="L50" s="241"/>
      <c r="N50" s="309"/>
    </row>
    <row r="51" spans="1:34" s="310" customFormat="1" ht="45.75" customHeight="1">
      <c r="A51" s="983" t="s">
        <v>618</v>
      </c>
      <c r="B51" s="983"/>
      <c r="C51" s="983"/>
      <c r="D51" s="983"/>
      <c r="E51" s="983"/>
      <c r="F51" s="983"/>
      <c r="G51" s="983"/>
      <c r="H51" s="983"/>
      <c r="I51" s="403" t="s">
        <v>133</v>
      </c>
      <c r="J51" s="403" t="s">
        <v>104</v>
      </c>
      <c r="K51" s="403" t="s">
        <v>134</v>
      </c>
      <c r="L51" s="404" t="s">
        <v>90</v>
      </c>
      <c r="M51" s="311"/>
      <c r="N51" s="309"/>
      <c r="O51" s="311"/>
      <c r="P51" s="311"/>
      <c r="Q51" s="311"/>
      <c r="R51" s="311"/>
      <c r="S51" s="311"/>
      <c r="T51" s="309"/>
      <c r="U51" s="309"/>
      <c r="V51" s="309"/>
      <c r="W51" s="309"/>
      <c r="X51" s="309"/>
      <c r="Y51" s="309"/>
      <c r="Z51" s="309"/>
      <c r="AA51" s="309"/>
      <c r="AB51" s="309"/>
      <c r="AC51" s="309"/>
      <c r="AD51" s="309"/>
      <c r="AE51" s="309"/>
      <c r="AF51" s="309"/>
      <c r="AG51" s="309"/>
      <c r="AH51" s="309"/>
    </row>
    <row r="52" spans="1:34" s="310" customFormat="1" ht="36.75" customHeight="1">
      <c r="A52" s="318">
        <v>19</v>
      </c>
      <c r="B52" s="956" t="s">
        <v>791</v>
      </c>
      <c r="C52" s="956"/>
      <c r="D52" s="956"/>
      <c r="E52" s="956"/>
      <c r="F52" s="956"/>
      <c r="G52" s="956"/>
      <c r="H52" s="956"/>
      <c r="I52" s="319" t="s">
        <v>135</v>
      </c>
      <c r="J52" s="429">
        <v>15000</v>
      </c>
      <c r="K52" s="201">
        <v>0</v>
      </c>
      <c r="L52" s="320">
        <f>J52*K52</f>
        <v>0</v>
      </c>
      <c r="M52" s="311"/>
      <c r="N52" s="309"/>
      <c r="O52" s="311"/>
      <c r="P52" s="311"/>
      <c r="Q52" s="311"/>
      <c r="R52" s="311"/>
      <c r="S52" s="311"/>
      <c r="T52" s="309"/>
      <c r="U52" s="309"/>
      <c r="V52" s="309"/>
      <c r="W52" s="309"/>
      <c r="X52" s="309"/>
      <c r="Y52" s="309"/>
      <c r="Z52" s="309"/>
      <c r="AA52" s="309"/>
      <c r="AB52" s="309"/>
      <c r="AC52" s="309"/>
      <c r="AD52" s="309"/>
      <c r="AE52" s="309"/>
      <c r="AF52" s="309"/>
      <c r="AG52" s="309"/>
      <c r="AH52" s="309"/>
    </row>
    <row r="53" spans="1:34" s="310" customFormat="1" ht="39.75" customHeight="1">
      <c r="A53" s="318">
        <v>20</v>
      </c>
      <c r="B53" s="956" t="s">
        <v>792</v>
      </c>
      <c r="C53" s="956"/>
      <c r="D53" s="956"/>
      <c r="E53" s="956"/>
      <c r="F53" s="956"/>
      <c r="G53" s="956"/>
      <c r="H53" s="956"/>
      <c r="I53" s="319" t="s">
        <v>135</v>
      </c>
      <c r="J53" s="429">
        <v>10000</v>
      </c>
      <c r="K53" s="201">
        <v>0</v>
      </c>
      <c r="L53" s="320">
        <f>J53*K53</f>
        <v>0</v>
      </c>
      <c r="M53" s="311"/>
      <c r="N53" s="309"/>
      <c r="O53" s="311"/>
      <c r="P53" s="311"/>
      <c r="Q53" s="311"/>
      <c r="R53" s="311"/>
      <c r="S53" s="311"/>
      <c r="T53" s="309"/>
      <c r="U53" s="309"/>
      <c r="V53" s="309"/>
      <c r="W53" s="309"/>
      <c r="X53" s="309"/>
      <c r="Y53" s="309"/>
      <c r="Z53" s="309"/>
      <c r="AA53" s="309"/>
      <c r="AB53" s="309"/>
      <c r="AC53" s="309"/>
      <c r="AD53" s="309"/>
      <c r="AE53" s="309"/>
      <c r="AF53" s="309"/>
      <c r="AG53" s="309"/>
      <c r="AH53" s="309"/>
    </row>
    <row r="54" spans="1:34" s="310" customFormat="1" ht="49.5" customHeight="1">
      <c r="A54" s="318">
        <v>21</v>
      </c>
      <c r="B54" s="984" t="s">
        <v>812</v>
      </c>
      <c r="C54" s="984"/>
      <c r="D54" s="984"/>
      <c r="E54" s="984"/>
      <c r="F54" s="984"/>
      <c r="G54" s="984"/>
      <c r="H54" s="984"/>
      <c r="I54" s="319" t="s">
        <v>135</v>
      </c>
      <c r="J54" s="429">
        <v>17000</v>
      </c>
      <c r="K54" s="201">
        <v>0</v>
      </c>
      <c r="L54" s="320">
        <f>J54*K54</f>
        <v>0</v>
      </c>
      <c r="M54" s="311"/>
      <c r="N54" s="309"/>
      <c r="O54" s="311"/>
      <c r="P54" s="311"/>
      <c r="Q54" s="311"/>
      <c r="R54" s="311"/>
      <c r="S54" s="311"/>
      <c r="T54" s="309"/>
      <c r="U54" s="309"/>
      <c r="V54" s="309"/>
      <c r="W54" s="309"/>
      <c r="X54" s="309"/>
      <c r="Y54" s="309"/>
      <c r="Z54" s="309"/>
      <c r="AA54" s="309"/>
      <c r="AB54" s="309"/>
      <c r="AC54" s="309"/>
      <c r="AD54" s="309"/>
      <c r="AE54" s="309"/>
      <c r="AF54" s="309"/>
      <c r="AG54" s="309"/>
      <c r="AH54" s="309"/>
    </row>
    <row r="55" spans="1:34" s="310" customFormat="1" ht="67.5" customHeight="1">
      <c r="A55" s="318">
        <v>22</v>
      </c>
      <c r="B55" s="984" t="s">
        <v>793</v>
      </c>
      <c r="C55" s="984"/>
      <c r="D55" s="984"/>
      <c r="E55" s="984"/>
      <c r="F55" s="984"/>
      <c r="G55" s="984"/>
      <c r="H55" s="984"/>
      <c r="I55" s="319" t="s">
        <v>135</v>
      </c>
      <c r="J55" s="429">
        <v>50000</v>
      </c>
      <c r="K55" s="201">
        <v>0</v>
      </c>
      <c r="L55" s="320">
        <f>J55*K55</f>
        <v>0</v>
      </c>
      <c r="M55" s="311"/>
      <c r="N55" s="309"/>
      <c r="O55" s="311"/>
      <c r="P55" s="311"/>
      <c r="Q55" s="311"/>
      <c r="R55" s="311"/>
      <c r="S55" s="311"/>
      <c r="T55" s="309"/>
      <c r="U55" s="309"/>
      <c r="V55" s="309"/>
      <c r="W55" s="309"/>
      <c r="X55" s="309"/>
      <c r="Y55" s="309"/>
      <c r="Z55" s="309"/>
      <c r="AA55" s="309"/>
      <c r="AB55" s="309"/>
      <c r="AC55" s="309"/>
      <c r="AD55" s="309"/>
      <c r="AE55" s="309"/>
      <c r="AF55" s="309"/>
      <c r="AG55" s="309"/>
      <c r="AH55" s="309"/>
    </row>
    <row r="56" spans="1:14" ht="3.75" customHeight="1">
      <c r="A56" s="234"/>
      <c r="B56" s="235"/>
      <c r="C56" s="236"/>
      <c r="D56" s="236"/>
      <c r="E56" s="236"/>
      <c r="F56" s="236"/>
      <c r="G56" s="237"/>
      <c r="H56" s="237"/>
      <c r="I56" s="238"/>
      <c r="J56" s="239"/>
      <c r="K56" s="240"/>
      <c r="L56" s="241"/>
      <c r="N56" s="309"/>
    </row>
    <row r="57" spans="1:34" s="310" customFormat="1" ht="45.75" customHeight="1">
      <c r="A57" s="983" t="s">
        <v>466</v>
      </c>
      <c r="B57" s="983"/>
      <c r="C57" s="983"/>
      <c r="D57" s="983"/>
      <c r="E57" s="983"/>
      <c r="F57" s="983"/>
      <c r="G57" s="983"/>
      <c r="H57" s="983"/>
      <c r="I57" s="403" t="s">
        <v>133</v>
      </c>
      <c r="J57" s="403" t="s">
        <v>104</v>
      </c>
      <c r="K57" s="403" t="s">
        <v>134</v>
      </c>
      <c r="L57" s="404" t="s">
        <v>90</v>
      </c>
      <c r="M57" s="311"/>
      <c r="N57" s="309"/>
      <c r="O57" s="311"/>
      <c r="P57" s="311"/>
      <c r="Q57" s="311"/>
      <c r="R57" s="311"/>
      <c r="S57" s="311"/>
      <c r="T57" s="309"/>
      <c r="U57" s="309"/>
      <c r="V57" s="309"/>
      <c r="W57" s="309"/>
      <c r="X57" s="309"/>
      <c r="Y57" s="309"/>
      <c r="Z57" s="309"/>
      <c r="AA57" s="309"/>
      <c r="AB57" s="309"/>
      <c r="AC57" s="309"/>
      <c r="AD57" s="309"/>
      <c r="AE57" s="309"/>
      <c r="AF57" s="309"/>
      <c r="AG57" s="309"/>
      <c r="AH57" s="309"/>
    </row>
    <row r="58" spans="1:34" s="310" customFormat="1" ht="114" customHeight="1">
      <c r="A58" s="318">
        <v>23</v>
      </c>
      <c r="B58" s="956" t="s">
        <v>839</v>
      </c>
      <c r="C58" s="956"/>
      <c r="D58" s="956"/>
      <c r="E58" s="956"/>
      <c r="F58" s="956"/>
      <c r="G58" s="956"/>
      <c r="H58" s="956"/>
      <c r="I58" s="319" t="s">
        <v>135</v>
      </c>
      <c r="J58" s="319">
        <v>75000</v>
      </c>
      <c r="K58" s="201">
        <v>0</v>
      </c>
      <c r="L58" s="320">
        <f>J58*K58</f>
        <v>0</v>
      </c>
      <c r="M58" s="311"/>
      <c r="N58" s="309"/>
      <c r="O58" s="311"/>
      <c r="P58" s="311"/>
      <c r="Q58" s="311"/>
      <c r="R58" s="311"/>
      <c r="S58" s="311"/>
      <c r="T58" s="309"/>
      <c r="U58" s="309"/>
      <c r="V58" s="309"/>
      <c r="W58" s="309"/>
      <c r="X58" s="309"/>
      <c r="Y58" s="309"/>
      <c r="Z58" s="309"/>
      <c r="AA58" s="309"/>
      <c r="AB58" s="309"/>
      <c r="AC58" s="309"/>
      <c r="AD58" s="309"/>
      <c r="AE58" s="309"/>
      <c r="AF58" s="309"/>
      <c r="AG58" s="309"/>
      <c r="AH58" s="309"/>
    </row>
    <row r="59" spans="1:34" s="310" customFormat="1" ht="115.5" customHeight="1">
      <c r="A59" s="318">
        <v>24</v>
      </c>
      <c r="B59" s="956" t="s">
        <v>840</v>
      </c>
      <c r="C59" s="956"/>
      <c r="D59" s="956"/>
      <c r="E59" s="956"/>
      <c r="F59" s="956"/>
      <c r="G59" s="956"/>
      <c r="H59" s="956"/>
      <c r="I59" s="319" t="s">
        <v>135</v>
      </c>
      <c r="J59" s="319">
        <v>50000</v>
      </c>
      <c r="K59" s="201">
        <v>0</v>
      </c>
      <c r="L59" s="320">
        <f>J59*K59</f>
        <v>0</v>
      </c>
      <c r="M59" s="311"/>
      <c r="N59" s="309"/>
      <c r="O59" s="311"/>
      <c r="P59" s="311"/>
      <c r="Q59" s="311"/>
      <c r="R59" s="311"/>
      <c r="S59" s="311"/>
      <c r="T59" s="309"/>
      <c r="U59" s="309"/>
      <c r="V59" s="309"/>
      <c r="W59" s="309"/>
      <c r="X59" s="309"/>
      <c r="Y59" s="309"/>
      <c r="Z59" s="309"/>
      <c r="AA59" s="309"/>
      <c r="AB59" s="309"/>
      <c r="AC59" s="309"/>
      <c r="AD59" s="309"/>
      <c r="AE59" s="309"/>
      <c r="AF59" s="309"/>
      <c r="AG59" s="309"/>
      <c r="AH59" s="309"/>
    </row>
    <row r="60" spans="1:14" ht="3.75" customHeight="1">
      <c r="A60" s="234"/>
      <c r="B60" s="235"/>
      <c r="C60" s="236"/>
      <c r="D60" s="236"/>
      <c r="E60" s="236"/>
      <c r="F60" s="236"/>
      <c r="G60" s="237"/>
      <c r="H60" s="237"/>
      <c r="I60" s="238"/>
      <c r="J60" s="239"/>
      <c r="K60" s="240"/>
      <c r="L60" s="241"/>
      <c r="N60" s="309"/>
    </row>
    <row r="61" spans="1:34" s="310" customFormat="1" ht="30" customHeight="1">
      <c r="A61" s="983" t="s">
        <v>196</v>
      </c>
      <c r="B61" s="983"/>
      <c r="C61" s="983"/>
      <c r="D61" s="983"/>
      <c r="E61" s="983"/>
      <c r="F61" s="983"/>
      <c r="G61" s="983"/>
      <c r="H61" s="983"/>
      <c r="I61" s="402" t="s">
        <v>133</v>
      </c>
      <c r="J61" s="402" t="s">
        <v>104</v>
      </c>
      <c r="K61" s="402" t="s">
        <v>134</v>
      </c>
      <c r="L61" s="404" t="s">
        <v>90</v>
      </c>
      <c r="M61" s="311"/>
      <c r="N61" s="309"/>
      <c r="O61" s="311"/>
      <c r="P61" s="311"/>
      <c r="Q61" s="311"/>
      <c r="R61" s="311"/>
      <c r="S61" s="311"/>
      <c r="T61" s="309"/>
      <c r="U61" s="309"/>
      <c r="V61" s="309"/>
      <c r="W61" s="309"/>
      <c r="X61" s="309"/>
      <c r="Y61" s="309"/>
      <c r="Z61" s="309"/>
      <c r="AA61" s="309"/>
      <c r="AB61" s="309"/>
      <c r="AC61" s="309"/>
      <c r="AD61" s="309"/>
      <c r="AE61" s="309"/>
      <c r="AF61" s="309"/>
      <c r="AG61" s="309"/>
      <c r="AH61" s="309"/>
    </row>
    <row r="62" spans="1:34" s="310" customFormat="1" ht="15.75">
      <c r="A62" s="318">
        <v>25</v>
      </c>
      <c r="B62" s="956" t="s">
        <v>197</v>
      </c>
      <c r="C62" s="956"/>
      <c r="D62" s="956"/>
      <c r="E62" s="956"/>
      <c r="F62" s="956"/>
      <c r="G62" s="956"/>
      <c r="H62" s="956"/>
      <c r="I62" s="319" t="s">
        <v>135</v>
      </c>
      <c r="J62" s="319">
        <v>6000</v>
      </c>
      <c r="K62" s="201">
        <v>0</v>
      </c>
      <c r="L62" s="320">
        <f>J62*K62</f>
        <v>0</v>
      </c>
      <c r="M62" s="311"/>
      <c r="N62" s="309"/>
      <c r="O62" s="311"/>
      <c r="P62" s="311"/>
      <c r="Q62" s="311"/>
      <c r="R62" s="311"/>
      <c r="S62" s="311"/>
      <c r="T62" s="309"/>
      <c r="U62" s="309"/>
      <c r="V62" s="309"/>
      <c r="W62" s="309"/>
      <c r="X62" s="309"/>
      <c r="Y62" s="309"/>
      <c r="Z62" s="309"/>
      <c r="AA62" s="309"/>
      <c r="AB62" s="309"/>
      <c r="AC62" s="309"/>
      <c r="AD62" s="309"/>
      <c r="AE62" s="309"/>
      <c r="AF62" s="309"/>
      <c r="AG62" s="309"/>
      <c r="AH62" s="309"/>
    </row>
    <row r="63" spans="1:14" ht="3.75" customHeight="1">
      <c r="A63" s="234"/>
      <c r="B63" s="235"/>
      <c r="C63" s="236"/>
      <c r="D63" s="236"/>
      <c r="E63" s="236"/>
      <c r="F63" s="236"/>
      <c r="G63" s="237"/>
      <c r="H63" s="237"/>
      <c r="I63" s="238"/>
      <c r="J63" s="239"/>
      <c r="K63" s="240"/>
      <c r="L63" s="241"/>
      <c r="N63" s="309"/>
    </row>
    <row r="64" spans="1:34" s="310" customFormat="1" ht="30" customHeight="1">
      <c r="A64" s="983" t="s">
        <v>378</v>
      </c>
      <c r="B64" s="983"/>
      <c r="C64" s="983"/>
      <c r="D64" s="983"/>
      <c r="E64" s="983"/>
      <c r="F64" s="983"/>
      <c r="G64" s="983"/>
      <c r="H64" s="983"/>
      <c r="I64" s="402" t="s">
        <v>133</v>
      </c>
      <c r="J64" s="402" t="s">
        <v>104</v>
      </c>
      <c r="K64" s="402" t="s">
        <v>134</v>
      </c>
      <c r="L64" s="404" t="s">
        <v>90</v>
      </c>
      <c r="M64" s="311"/>
      <c r="N64" s="309"/>
      <c r="O64" s="311"/>
      <c r="P64" s="311"/>
      <c r="Q64" s="311"/>
      <c r="R64" s="311"/>
      <c r="S64" s="311"/>
      <c r="T64" s="309"/>
      <c r="U64" s="309"/>
      <c r="V64" s="309"/>
      <c r="W64" s="309"/>
      <c r="X64" s="309"/>
      <c r="Y64" s="309"/>
      <c r="Z64" s="309"/>
      <c r="AA64" s="309"/>
      <c r="AB64" s="309"/>
      <c r="AC64" s="309"/>
      <c r="AD64" s="309"/>
      <c r="AE64" s="309"/>
      <c r="AF64" s="309"/>
      <c r="AG64" s="309"/>
      <c r="AH64" s="309"/>
    </row>
    <row r="65" spans="1:34" s="314" customFormat="1" ht="46.5" customHeight="1">
      <c r="A65" s="318">
        <v>26</v>
      </c>
      <c r="B65" s="998" t="s">
        <v>662</v>
      </c>
      <c r="C65" s="998"/>
      <c r="D65" s="998"/>
      <c r="E65" s="998"/>
      <c r="F65" s="998"/>
      <c r="G65" s="998"/>
      <c r="H65" s="998"/>
      <c r="I65" s="319" t="s">
        <v>135</v>
      </c>
      <c r="J65" s="319">
        <v>19900</v>
      </c>
      <c r="K65" s="201">
        <v>0</v>
      </c>
      <c r="L65" s="320">
        <f>J65*K65</f>
        <v>0</v>
      </c>
      <c r="M65" s="312"/>
      <c r="N65" s="309"/>
      <c r="O65" s="312"/>
      <c r="P65" s="312"/>
      <c r="Q65" s="312"/>
      <c r="R65" s="312"/>
      <c r="S65" s="312"/>
      <c r="T65" s="313"/>
      <c r="U65" s="313"/>
      <c r="V65" s="313"/>
      <c r="W65" s="313"/>
      <c r="X65" s="313"/>
      <c r="Y65" s="313"/>
      <c r="Z65" s="313"/>
      <c r="AA65" s="313"/>
      <c r="AB65" s="313"/>
      <c r="AC65" s="313"/>
      <c r="AD65" s="313"/>
      <c r="AE65" s="313"/>
      <c r="AF65" s="313"/>
      <c r="AG65" s="313"/>
      <c r="AH65" s="313"/>
    </row>
    <row r="66" spans="1:34" s="314" customFormat="1" ht="42" customHeight="1">
      <c r="A66" s="318">
        <v>27</v>
      </c>
      <c r="B66" s="956" t="s">
        <v>663</v>
      </c>
      <c r="C66" s="956"/>
      <c r="D66" s="956"/>
      <c r="E66" s="956"/>
      <c r="F66" s="956"/>
      <c r="G66" s="956"/>
      <c r="H66" s="956"/>
      <c r="I66" s="319" t="s">
        <v>135</v>
      </c>
      <c r="J66" s="319">
        <v>55200</v>
      </c>
      <c r="K66" s="201">
        <v>0</v>
      </c>
      <c r="L66" s="320">
        <f>J66*K66</f>
        <v>0</v>
      </c>
      <c r="M66" s="312"/>
      <c r="N66" s="309"/>
      <c r="O66" s="312"/>
      <c r="P66" s="312"/>
      <c r="Q66" s="312"/>
      <c r="R66" s="312"/>
      <c r="S66" s="312"/>
      <c r="T66" s="313"/>
      <c r="U66" s="313"/>
      <c r="V66" s="313"/>
      <c r="W66" s="313"/>
      <c r="X66" s="313"/>
      <c r="Y66" s="313"/>
      <c r="Z66" s="313"/>
      <c r="AA66" s="313"/>
      <c r="AB66" s="313"/>
      <c r="AC66" s="313"/>
      <c r="AD66" s="313"/>
      <c r="AE66" s="313"/>
      <c r="AF66" s="313"/>
      <c r="AG66" s="313"/>
      <c r="AH66" s="313"/>
    </row>
    <row r="67" spans="1:34" s="314" customFormat="1" ht="44.25" customHeight="1">
      <c r="A67" s="318">
        <v>28</v>
      </c>
      <c r="B67" s="956" t="s">
        <v>664</v>
      </c>
      <c r="C67" s="956"/>
      <c r="D67" s="956"/>
      <c r="E67" s="956"/>
      <c r="F67" s="956"/>
      <c r="G67" s="956"/>
      <c r="H67" s="956"/>
      <c r="I67" s="319" t="s">
        <v>135</v>
      </c>
      <c r="J67" s="319">
        <v>120900</v>
      </c>
      <c r="K67" s="201">
        <v>0</v>
      </c>
      <c r="L67" s="320">
        <f>J67*K67</f>
        <v>0</v>
      </c>
      <c r="M67" s="312"/>
      <c r="N67" s="309"/>
      <c r="O67" s="312"/>
      <c r="P67" s="312"/>
      <c r="Q67" s="312"/>
      <c r="R67" s="312"/>
      <c r="S67" s="312"/>
      <c r="T67" s="313"/>
      <c r="U67" s="313"/>
      <c r="V67" s="313"/>
      <c r="W67" s="313"/>
      <c r="X67" s="313"/>
      <c r="Y67" s="313"/>
      <c r="Z67" s="313"/>
      <c r="AA67" s="313"/>
      <c r="AB67" s="313"/>
      <c r="AC67" s="313"/>
      <c r="AD67" s="313"/>
      <c r="AE67" s="313"/>
      <c r="AF67" s="313"/>
      <c r="AG67" s="313"/>
      <c r="AH67" s="313"/>
    </row>
    <row r="68" spans="1:34" s="314" customFormat="1" ht="42" customHeight="1">
      <c r="A68" s="318">
        <v>29</v>
      </c>
      <c r="B68" s="956" t="s">
        <v>841</v>
      </c>
      <c r="C68" s="956"/>
      <c r="D68" s="956"/>
      <c r="E68" s="956"/>
      <c r="F68" s="956"/>
      <c r="G68" s="956"/>
      <c r="H68" s="956"/>
      <c r="I68" s="319" t="s">
        <v>135</v>
      </c>
      <c r="J68" s="319">
        <v>12800</v>
      </c>
      <c r="K68" s="201">
        <v>0</v>
      </c>
      <c r="L68" s="320">
        <f>J68*K68</f>
        <v>0</v>
      </c>
      <c r="M68" s="312"/>
      <c r="N68" s="309"/>
      <c r="O68" s="312"/>
      <c r="P68" s="312"/>
      <c r="Q68" s="312"/>
      <c r="R68" s="312"/>
      <c r="S68" s="312"/>
      <c r="T68" s="313"/>
      <c r="U68" s="313"/>
      <c r="V68" s="313"/>
      <c r="W68" s="313"/>
      <c r="X68" s="313"/>
      <c r="Y68" s="313"/>
      <c r="Z68" s="313"/>
      <c r="AA68" s="313"/>
      <c r="AB68" s="313"/>
      <c r="AC68" s="313"/>
      <c r="AD68" s="313"/>
      <c r="AE68" s="313"/>
      <c r="AF68" s="313"/>
      <c r="AG68" s="313"/>
      <c r="AH68" s="313"/>
    </row>
    <row r="69" spans="1:34" s="316" customFormat="1" ht="39" customHeight="1">
      <c r="A69" s="997" t="s">
        <v>665</v>
      </c>
      <c r="B69" s="997"/>
      <c r="C69" s="997"/>
      <c r="D69" s="997"/>
      <c r="E69" s="997"/>
      <c r="F69" s="997"/>
      <c r="G69" s="997"/>
      <c r="H69" s="997"/>
      <c r="I69" s="997"/>
      <c r="J69" s="997"/>
      <c r="K69" s="997"/>
      <c r="L69" s="997"/>
      <c r="M69" s="315"/>
      <c r="N69" s="315"/>
      <c r="O69" s="315"/>
      <c r="P69" s="315"/>
      <c r="Q69" s="315"/>
      <c r="R69" s="315"/>
      <c r="S69" s="315"/>
      <c r="T69" s="315"/>
      <c r="U69" s="315"/>
      <c r="V69" s="315"/>
      <c r="W69" s="315"/>
      <c r="X69" s="315"/>
      <c r="Y69" s="315"/>
      <c r="Z69" s="315"/>
      <c r="AA69" s="315"/>
      <c r="AB69" s="315"/>
      <c r="AC69" s="315"/>
      <c r="AD69" s="315"/>
      <c r="AE69" s="315"/>
      <c r="AF69" s="315"/>
      <c r="AG69" s="315"/>
      <c r="AH69" s="315"/>
    </row>
    <row r="70" spans="1:14" ht="3.75" customHeight="1">
      <c r="A70" s="234"/>
      <c r="B70" s="235"/>
      <c r="C70" s="236"/>
      <c r="D70" s="236"/>
      <c r="E70" s="236"/>
      <c r="F70" s="236"/>
      <c r="G70" s="237"/>
      <c r="H70" s="237"/>
      <c r="I70" s="238"/>
      <c r="J70" s="239"/>
      <c r="K70" s="240"/>
      <c r="L70" s="241"/>
      <c r="N70" s="309"/>
    </row>
    <row r="71" spans="1:34" s="310" customFormat="1" ht="30" customHeight="1">
      <c r="A71" s="983" t="s">
        <v>596</v>
      </c>
      <c r="B71" s="983"/>
      <c r="C71" s="983"/>
      <c r="D71" s="983"/>
      <c r="E71" s="983"/>
      <c r="F71" s="983"/>
      <c r="G71" s="983"/>
      <c r="H71" s="983"/>
      <c r="I71" s="402" t="s">
        <v>133</v>
      </c>
      <c r="J71" s="402" t="s">
        <v>104</v>
      </c>
      <c r="K71" s="402" t="s">
        <v>134</v>
      </c>
      <c r="L71" s="404" t="s">
        <v>90</v>
      </c>
      <c r="M71" s="309"/>
      <c r="N71" s="309"/>
      <c r="O71" s="309"/>
      <c r="P71" s="309"/>
      <c r="Q71" s="309"/>
      <c r="R71" s="309"/>
      <c r="S71" s="309"/>
      <c r="T71" s="309"/>
      <c r="U71" s="309"/>
      <c r="V71" s="309"/>
      <c r="W71" s="309"/>
      <c r="X71" s="309"/>
      <c r="Y71" s="309"/>
      <c r="Z71" s="309"/>
      <c r="AA71" s="309"/>
      <c r="AB71" s="309"/>
      <c r="AC71" s="309"/>
      <c r="AD71" s="309"/>
      <c r="AE71" s="309"/>
      <c r="AF71" s="309"/>
      <c r="AG71" s="309"/>
      <c r="AH71" s="309"/>
    </row>
    <row r="72" spans="1:34" s="310" customFormat="1" ht="15.75">
      <c r="A72" s="318">
        <v>30</v>
      </c>
      <c r="B72" s="956" t="s">
        <v>198</v>
      </c>
      <c r="C72" s="956"/>
      <c r="D72" s="956"/>
      <c r="E72" s="956"/>
      <c r="F72" s="956"/>
      <c r="G72" s="956"/>
      <c r="H72" s="956"/>
      <c r="I72" s="319" t="s">
        <v>135</v>
      </c>
      <c r="J72" s="319">
        <v>950</v>
      </c>
      <c r="K72" s="201">
        <v>0</v>
      </c>
      <c r="L72" s="320">
        <f aca="true" t="shared" si="0" ref="L72:L77">J72*K72</f>
        <v>0</v>
      </c>
      <c r="M72" s="311"/>
      <c r="N72" s="309"/>
      <c r="O72" s="311"/>
      <c r="P72" s="311"/>
      <c r="Q72" s="311"/>
      <c r="R72" s="311"/>
      <c r="S72" s="311"/>
      <c r="T72" s="309"/>
      <c r="U72" s="309"/>
      <c r="V72" s="309"/>
      <c r="W72" s="309"/>
      <c r="X72" s="309"/>
      <c r="Y72" s="309"/>
      <c r="Z72" s="309"/>
      <c r="AA72" s="309"/>
      <c r="AB72" s="309"/>
      <c r="AC72" s="309"/>
      <c r="AD72" s="309"/>
      <c r="AE72" s="309"/>
      <c r="AF72" s="309"/>
      <c r="AG72" s="309"/>
      <c r="AH72" s="309"/>
    </row>
    <row r="73" spans="1:34" s="310" customFormat="1" ht="15.75">
      <c r="A73" s="318">
        <v>31</v>
      </c>
      <c r="B73" s="956" t="s">
        <v>199</v>
      </c>
      <c r="C73" s="956"/>
      <c r="D73" s="956"/>
      <c r="E73" s="956"/>
      <c r="F73" s="956"/>
      <c r="G73" s="956"/>
      <c r="H73" s="956"/>
      <c r="I73" s="319" t="s">
        <v>135</v>
      </c>
      <c r="J73" s="319">
        <v>4500</v>
      </c>
      <c r="K73" s="201">
        <v>0</v>
      </c>
      <c r="L73" s="320">
        <f t="shared" si="0"/>
        <v>0</v>
      </c>
      <c r="M73" s="311"/>
      <c r="N73" s="309"/>
      <c r="O73" s="311"/>
      <c r="P73" s="311"/>
      <c r="Q73" s="311"/>
      <c r="R73" s="311"/>
      <c r="S73" s="311"/>
      <c r="T73" s="309"/>
      <c r="U73" s="309"/>
      <c r="V73" s="309"/>
      <c r="W73" s="309"/>
      <c r="X73" s="309"/>
      <c r="Y73" s="309"/>
      <c r="Z73" s="309"/>
      <c r="AA73" s="309"/>
      <c r="AB73" s="309"/>
      <c r="AC73" s="309"/>
      <c r="AD73" s="309"/>
      <c r="AE73" s="309"/>
      <c r="AF73" s="309"/>
      <c r="AG73" s="309"/>
      <c r="AH73" s="309"/>
    </row>
    <row r="74" spans="1:34" s="310" customFormat="1" ht="15.75">
      <c r="A74" s="318">
        <v>32</v>
      </c>
      <c r="B74" s="956" t="s">
        <v>200</v>
      </c>
      <c r="C74" s="956"/>
      <c r="D74" s="956"/>
      <c r="E74" s="956"/>
      <c r="F74" s="956"/>
      <c r="G74" s="956"/>
      <c r="H74" s="956"/>
      <c r="I74" s="319" t="s">
        <v>135</v>
      </c>
      <c r="J74" s="319">
        <v>14160</v>
      </c>
      <c r="K74" s="201">
        <v>0</v>
      </c>
      <c r="L74" s="320">
        <f t="shared" si="0"/>
        <v>0</v>
      </c>
      <c r="M74" s="309"/>
      <c r="N74" s="309"/>
      <c r="O74" s="309"/>
      <c r="P74" s="309"/>
      <c r="Q74" s="309"/>
      <c r="R74" s="309"/>
      <c r="S74" s="309"/>
      <c r="T74" s="309"/>
      <c r="U74" s="309"/>
      <c r="V74" s="309"/>
      <c r="W74" s="309"/>
      <c r="X74" s="309"/>
      <c r="Y74" s="309"/>
      <c r="Z74" s="309"/>
      <c r="AA74" s="309"/>
      <c r="AB74" s="309"/>
      <c r="AC74" s="309"/>
      <c r="AD74" s="309"/>
      <c r="AE74" s="309"/>
      <c r="AF74" s="309"/>
      <c r="AG74" s="309"/>
      <c r="AH74" s="309"/>
    </row>
    <row r="75" spans="1:34" s="310" customFormat="1" ht="15.75">
      <c r="A75" s="318">
        <v>33</v>
      </c>
      <c r="B75" s="956" t="s">
        <v>201</v>
      </c>
      <c r="C75" s="956"/>
      <c r="D75" s="956"/>
      <c r="E75" s="956"/>
      <c r="F75" s="956"/>
      <c r="G75" s="956"/>
      <c r="H75" s="956"/>
      <c r="I75" s="319" t="s">
        <v>135</v>
      </c>
      <c r="J75" s="319">
        <v>18880</v>
      </c>
      <c r="K75" s="201">
        <v>0</v>
      </c>
      <c r="L75" s="320">
        <f t="shared" si="0"/>
        <v>0</v>
      </c>
      <c r="M75" s="309"/>
      <c r="N75" s="309"/>
      <c r="O75" s="309"/>
      <c r="P75" s="309"/>
      <c r="Q75" s="309"/>
      <c r="R75" s="309"/>
      <c r="S75" s="309"/>
      <c r="T75" s="309"/>
      <c r="U75" s="309"/>
      <c r="V75" s="309"/>
      <c r="W75" s="309"/>
      <c r="X75" s="309"/>
      <c r="Y75" s="309"/>
      <c r="Z75" s="309"/>
      <c r="AA75" s="309"/>
      <c r="AB75" s="309"/>
      <c r="AC75" s="309"/>
      <c r="AD75" s="309"/>
      <c r="AE75" s="309"/>
      <c r="AF75" s="309"/>
      <c r="AG75" s="309"/>
      <c r="AH75" s="309"/>
    </row>
    <row r="76" spans="1:34" s="310" customFormat="1" ht="15.75">
      <c r="A76" s="318">
        <v>34</v>
      </c>
      <c r="B76" s="956" t="s">
        <v>303</v>
      </c>
      <c r="C76" s="956"/>
      <c r="D76" s="956"/>
      <c r="E76" s="956"/>
      <c r="F76" s="956"/>
      <c r="G76" s="956"/>
      <c r="H76" s="956"/>
      <c r="I76" s="319" t="s">
        <v>135</v>
      </c>
      <c r="J76" s="319">
        <v>28500</v>
      </c>
      <c r="K76" s="201">
        <v>0</v>
      </c>
      <c r="L76" s="320">
        <f t="shared" si="0"/>
        <v>0</v>
      </c>
      <c r="M76" s="309"/>
      <c r="N76" s="309"/>
      <c r="O76" s="309"/>
      <c r="P76" s="309"/>
      <c r="Q76" s="309"/>
      <c r="R76" s="309"/>
      <c r="S76" s="309"/>
      <c r="T76" s="309"/>
      <c r="U76" s="309"/>
      <c r="V76" s="309"/>
      <c r="W76" s="309"/>
      <c r="X76" s="309"/>
      <c r="Y76" s="309"/>
      <c r="Z76" s="309"/>
      <c r="AA76" s="309"/>
      <c r="AB76" s="309"/>
      <c r="AC76" s="309"/>
      <c r="AD76" s="309"/>
      <c r="AE76" s="309"/>
      <c r="AF76" s="309"/>
      <c r="AG76" s="309"/>
      <c r="AH76" s="309"/>
    </row>
    <row r="77" spans="1:34" s="310" customFormat="1" ht="29.25" customHeight="1">
      <c r="A77" s="318">
        <v>35</v>
      </c>
      <c r="B77" s="956" t="s">
        <v>437</v>
      </c>
      <c r="C77" s="956"/>
      <c r="D77" s="956"/>
      <c r="E77" s="956"/>
      <c r="F77" s="956"/>
      <c r="G77" s="956"/>
      <c r="H77" s="956"/>
      <c r="I77" s="319" t="s">
        <v>135</v>
      </c>
      <c r="J77" s="319">
        <v>70100</v>
      </c>
      <c r="K77" s="201">
        <v>0</v>
      </c>
      <c r="L77" s="320">
        <f t="shared" si="0"/>
        <v>0</v>
      </c>
      <c r="M77" s="309"/>
      <c r="N77" s="309"/>
      <c r="O77" s="309"/>
      <c r="P77" s="309"/>
      <c r="Q77" s="309"/>
      <c r="R77" s="309"/>
      <c r="S77" s="309"/>
      <c r="T77" s="309"/>
      <c r="U77" s="309"/>
      <c r="V77" s="309"/>
      <c r="W77" s="309"/>
      <c r="X77" s="309"/>
      <c r="Y77" s="309"/>
      <c r="Z77" s="309"/>
      <c r="AA77" s="309"/>
      <c r="AB77" s="309"/>
      <c r="AC77" s="309"/>
      <c r="AD77" s="309"/>
      <c r="AE77" s="309"/>
      <c r="AF77" s="309"/>
      <c r="AG77" s="309"/>
      <c r="AH77" s="309"/>
    </row>
    <row r="78" spans="1:34" s="310" customFormat="1" ht="29.25" customHeight="1">
      <c r="A78" s="318">
        <v>36</v>
      </c>
      <c r="B78" s="956" t="s">
        <v>732</v>
      </c>
      <c r="C78" s="956"/>
      <c r="D78" s="956"/>
      <c r="E78" s="956"/>
      <c r="F78" s="956"/>
      <c r="G78" s="956"/>
      <c r="H78" s="956"/>
      <c r="I78" s="319" t="s">
        <v>135</v>
      </c>
      <c r="J78" s="319"/>
      <c r="K78" s="201">
        <v>0</v>
      </c>
      <c r="L78" s="320">
        <f>J78*K78</f>
        <v>0</v>
      </c>
      <c r="M78" s="309"/>
      <c r="N78" s="309"/>
      <c r="O78" s="309"/>
      <c r="P78" s="309"/>
      <c r="Q78" s="309"/>
      <c r="R78" s="309"/>
      <c r="S78" s="309"/>
      <c r="T78" s="309"/>
      <c r="U78" s="309"/>
      <c r="V78" s="309"/>
      <c r="W78" s="309"/>
      <c r="X78" s="309"/>
      <c r="Y78" s="309"/>
      <c r="Z78" s="309"/>
      <c r="AA78" s="309"/>
      <c r="AB78" s="309"/>
      <c r="AC78" s="309"/>
      <c r="AD78" s="309"/>
      <c r="AE78" s="309"/>
      <c r="AF78" s="309"/>
      <c r="AG78" s="309"/>
      <c r="AH78" s="309"/>
    </row>
    <row r="79" spans="1:44" s="91" customFormat="1" ht="26.25" customHeight="1">
      <c r="A79" s="997" t="s">
        <v>612</v>
      </c>
      <c r="B79" s="997"/>
      <c r="C79" s="997"/>
      <c r="D79" s="997"/>
      <c r="E79" s="997"/>
      <c r="F79" s="997"/>
      <c r="G79" s="997"/>
      <c r="H79" s="997"/>
      <c r="I79" s="997"/>
      <c r="J79" s="997"/>
      <c r="K79" s="997"/>
      <c r="L79" s="997"/>
      <c r="M79" s="281"/>
      <c r="N79" s="281"/>
      <c r="O79" s="282"/>
      <c r="P79" s="282"/>
      <c r="Q79" s="282"/>
      <c r="R79" s="282"/>
      <c r="S79" s="282"/>
      <c r="T79" s="282"/>
      <c r="U79" s="282"/>
      <c r="V79" s="282"/>
      <c r="W79" s="282"/>
      <c r="X79" s="282"/>
      <c r="Y79" s="282"/>
      <c r="Z79" s="282"/>
      <c r="AA79" s="282"/>
      <c r="AB79" s="282"/>
      <c r="AC79" s="282"/>
      <c r="AD79" s="282"/>
      <c r="AE79" s="282"/>
      <c r="AF79" s="282"/>
      <c r="AG79" s="282"/>
      <c r="AH79" s="283"/>
      <c r="AI79" s="283"/>
      <c r="AJ79" s="283"/>
      <c r="AK79" s="283"/>
      <c r="AL79" s="283"/>
      <c r="AM79" s="283"/>
      <c r="AN79" s="283"/>
      <c r="AO79" s="283"/>
      <c r="AP79" s="283"/>
      <c r="AQ79" s="283"/>
      <c r="AR79" s="283"/>
    </row>
    <row r="80" spans="1:14" ht="3.75" customHeight="1">
      <c r="A80" s="234"/>
      <c r="B80" s="235"/>
      <c r="C80" s="236"/>
      <c r="D80" s="236"/>
      <c r="E80" s="236"/>
      <c r="F80" s="236"/>
      <c r="G80" s="237"/>
      <c r="H80" s="237"/>
      <c r="I80" s="238"/>
      <c r="J80" s="239"/>
      <c r="K80" s="240"/>
      <c r="L80" s="241"/>
      <c r="N80" s="309"/>
    </row>
    <row r="81" spans="1:34" s="310" customFormat="1" ht="48.75" customHeight="1">
      <c r="A81" s="983" t="s">
        <v>691</v>
      </c>
      <c r="B81" s="983"/>
      <c r="C81" s="983"/>
      <c r="D81" s="983"/>
      <c r="E81" s="983"/>
      <c r="F81" s="983"/>
      <c r="G81" s="983"/>
      <c r="H81" s="983"/>
      <c r="I81" s="402" t="s">
        <v>133</v>
      </c>
      <c r="J81" s="402" t="s">
        <v>104</v>
      </c>
      <c r="K81" s="402" t="s">
        <v>688</v>
      </c>
      <c r="L81" s="404" t="s">
        <v>90</v>
      </c>
      <c r="M81" s="309"/>
      <c r="N81" s="309"/>
      <c r="O81" s="309"/>
      <c r="P81" s="309"/>
      <c r="Q81" s="309"/>
      <c r="R81" s="309"/>
      <c r="S81" s="309"/>
      <c r="T81" s="309"/>
      <c r="U81" s="309"/>
      <c r="V81" s="309"/>
      <c r="W81" s="309"/>
      <c r="X81" s="309"/>
      <c r="Y81" s="309"/>
      <c r="Z81" s="309"/>
      <c r="AA81" s="309"/>
      <c r="AB81" s="309"/>
      <c r="AC81" s="309"/>
      <c r="AD81" s="309"/>
      <c r="AE81" s="309"/>
      <c r="AF81" s="309"/>
      <c r="AG81" s="309"/>
      <c r="AH81" s="309"/>
    </row>
    <row r="82" spans="1:34" s="310" customFormat="1" ht="30" customHeight="1">
      <c r="A82" s="318">
        <v>37</v>
      </c>
      <c r="B82" s="956" t="s">
        <v>689</v>
      </c>
      <c r="C82" s="956"/>
      <c r="D82" s="956"/>
      <c r="E82" s="956"/>
      <c r="F82" s="956"/>
      <c r="G82" s="956"/>
      <c r="H82" s="956"/>
      <c r="I82" s="319" t="s">
        <v>690</v>
      </c>
      <c r="J82" s="319">
        <v>280000</v>
      </c>
      <c r="K82" s="201">
        <v>0</v>
      </c>
      <c r="L82" s="320">
        <f aca="true" t="shared" si="1" ref="L82:L89">J82*K82</f>
        <v>0</v>
      </c>
      <c r="M82" s="309"/>
      <c r="N82" s="309"/>
      <c r="O82" s="309"/>
      <c r="P82" s="309"/>
      <c r="Q82" s="309"/>
      <c r="R82" s="309"/>
      <c r="S82" s="309"/>
      <c r="T82" s="309"/>
      <c r="U82" s="309"/>
      <c r="V82" s="309"/>
      <c r="W82" s="309"/>
      <c r="X82" s="309"/>
      <c r="Y82" s="309"/>
      <c r="Z82" s="309"/>
      <c r="AA82" s="309"/>
      <c r="AB82" s="309"/>
      <c r="AC82" s="309"/>
      <c r="AD82" s="309"/>
      <c r="AE82" s="309"/>
      <c r="AF82" s="309"/>
      <c r="AG82" s="309"/>
      <c r="AH82" s="309"/>
    </row>
    <row r="83" spans="1:34" s="310" customFormat="1" ht="30" customHeight="1">
      <c r="A83" s="318">
        <v>38</v>
      </c>
      <c r="B83" s="956" t="s">
        <v>687</v>
      </c>
      <c r="C83" s="956"/>
      <c r="D83" s="956"/>
      <c r="E83" s="956"/>
      <c r="F83" s="956"/>
      <c r="G83" s="956"/>
      <c r="H83" s="956"/>
      <c r="I83" s="319" t="s">
        <v>347</v>
      </c>
      <c r="J83" s="319">
        <v>448000</v>
      </c>
      <c r="K83" s="201">
        <v>0</v>
      </c>
      <c r="L83" s="320">
        <f t="shared" si="1"/>
        <v>0</v>
      </c>
      <c r="M83" s="309"/>
      <c r="N83" s="309"/>
      <c r="O83" s="309"/>
      <c r="P83" s="309"/>
      <c r="Q83" s="309"/>
      <c r="R83" s="309"/>
      <c r="S83" s="309"/>
      <c r="T83" s="309"/>
      <c r="U83" s="309"/>
      <c r="V83" s="309"/>
      <c r="W83" s="309"/>
      <c r="X83" s="309"/>
      <c r="Y83" s="309"/>
      <c r="Z83" s="309"/>
      <c r="AA83" s="309"/>
      <c r="AB83" s="309"/>
      <c r="AC83" s="309"/>
      <c r="AD83" s="309"/>
      <c r="AE83" s="309"/>
      <c r="AF83" s="309"/>
      <c r="AG83" s="309"/>
      <c r="AH83" s="309"/>
    </row>
    <row r="84" spans="1:34" s="310" customFormat="1" ht="27" customHeight="1">
      <c r="A84" s="318">
        <v>39</v>
      </c>
      <c r="B84" s="956" t="s">
        <v>692</v>
      </c>
      <c r="C84" s="956"/>
      <c r="D84" s="956"/>
      <c r="E84" s="956"/>
      <c r="F84" s="956"/>
      <c r="G84" s="956"/>
      <c r="H84" s="956"/>
      <c r="I84" s="319" t="s">
        <v>690</v>
      </c>
      <c r="J84" s="319">
        <v>960000</v>
      </c>
      <c r="K84" s="201">
        <v>0</v>
      </c>
      <c r="L84" s="320">
        <f t="shared" si="1"/>
        <v>0</v>
      </c>
      <c r="M84" s="309"/>
      <c r="N84" s="309"/>
      <c r="O84" s="309"/>
      <c r="P84" s="309"/>
      <c r="Q84" s="309"/>
      <c r="R84" s="309"/>
      <c r="S84" s="309"/>
      <c r="T84" s="309"/>
      <c r="U84" s="309"/>
      <c r="V84" s="309"/>
      <c r="W84" s="309"/>
      <c r="X84" s="309"/>
      <c r="Y84" s="309"/>
      <c r="Z84" s="309"/>
      <c r="AA84" s="309"/>
      <c r="AB84" s="309"/>
      <c r="AC84" s="309"/>
      <c r="AD84" s="309"/>
      <c r="AE84" s="309"/>
      <c r="AF84" s="309"/>
      <c r="AG84" s="309"/>
      <c r="AH84" s="309"/>
    </row>
    <row r="85" spans="1:34" s="310" customFormat="1" ht="27" customHeight="1">
      <c r="A85" s="318">
        <v>40</v>
      </c>
      <c r="B85" s="956" t="s">
        <v>693</v>
      </c>
      <c r="C85" s="956"/>
      <c r="D85" s="956"/>
      <c r="E85" s="956"/>
      <c r="F85" s="956"/>
      <c r="G85" s="956"/>
      <c r="H85" s="956"/>
      <c r="I85" s="319" t="s">
        <v>347</v>
      </c>
      <c r="J85" s="319">
        <v>1536000</v>
      </c>
      <c r="K85" s="201">
        <v>0</v>
      </c>
      <c r="L85" s="320">
        <f t="shared" si="1"/>
        <v>0</v>
      </c>
      <c r="M85" s="309"/>
      <c r="N85" s="309"/>
      <c r="O85" s="309"/>
      <c r="P85" s="309"/>
      <c r="Q85" s="309"/>
      <c r="R85" s="309"/>
      <c r="S85" s="309"/>
      <c r="T85" s="309"/>
      <c r="U85" s="309"/>
      <c r="V85" s="309"/>
      <c r="W85" s="309"/>
      <c r="X85" s="309"/>
      <c r="Y85" s="309"/>
      <c r="Z85" s="309"/>
      <c r="AA85" s="309"/>
      <c r="AB85" s="309"/>
      <c r="AC85" s="309"/>
      <c r="AD85" s="309"/>
      <c r="AE85" s="309"/>
      <c r="AF85" s="309"/>
      <c r="AG85" s="309"/>
      <c r="AH85" s="309"/>
    </row>
    <row r="86" spans="1:34" s="310" customFormat="1" ht="27" customHeight="1">
      <c r="A86" s="318">
        <v>41</v>
      </c>
      <c r="B86" s="956" t="s">
        <v>694</v>
      </c>
      <c r="C86" s="956"/>
      <c r="D86" s="956"/>
      <c r="E86" s="956"/>
      <c r="F86" s="956"/>
      <c r="G86" s="956"/>
      <c r="H86" s="956"/>
      <c r="I86" s="319" t="s">
        <v>690</v>
      </c>
      <c r="J86" s="319">
        <v>1160000</v>
      </c>
      <c r="K86" s="201">
        <v>0</v>
      </c>
      <c r="L86" s="320">
        <f>J86*K86</f>
        <v>0</v>
      </c>
      <c r="M86" s="309"/>
      <c r="N86" s="309"/>
      <c r="O86" s="309"/>
      <c r="P86" s="309"/>
      <c r="Q86" s="309"/>
      <c r="R86" s="309"/>
      <c r="S86" s="309"/>
      <c r="T86" s="309"/>
      <c r="U86" s="309"/>
      <c r="V86" s="309"/>
      <c r="W86" s="309"/>
      <c r="X86" s="309"/>
      <c r="Y86" s="309"/>
      <c r="Z86" s="309"/>
      <c r="AA86" s="309"/>
      <c r="AB86" s="309"/>
      <c r="AC86" s="309"/>
      <c r="AD86" s="309"/>
      <c r="AE86" s="309"/>
      <c r="AF86" s="309"/>
      <c r="AG86" s="309"/>
      <c r="AH86" s="309"/>
    </row>
    <row r="87" spans="1:34" s="310" customFormat="1" ht="27" customHeight="1">
      <c r="A87" s="318">
        <v>42</v>
      </c>
      <c r="B87" s="956" t="s">
        <v>695</v>
      </c>
      <c r="C87" s="956"/>
      <c r="D87" s="956"/>
      <c r="E87" s="956"/>
      <c r="F87" s="956"/>
      <c r="G87" s="956"/>
      <c r="H87" s="956"/>
      <c r="I87" s="319" t="s">
        <v>347</v>
      </c>
      <c r="J87" s="319">
        <v>1856000</v>
      </c>
      <c r="K87" s="201">
        <v>0</v>
      </c>
      <c r="L87" s="320">
        <f>J87*K87</f>
        <v>0</v>
      </c>
      <c r="M87" s="309"/>
      <c r="N87" s="309"/>
      <c r="O87" s="309"/>
      <c r="P87" s="309"/>
      <c r="Q87" s="309"/>
      <c r="R87" s="309"/>
      <c r="S87" s="309"/>
      <c r="T87" s="309"/>
      <c r="U87" s="309"/>
      <c r="V87" s="309"/>
      <c r="W87" s="309"/>
      <c r="X87" s="309"/>
      <c r="Y87" s="309"/>
      <c r="Z87" s="309"/>
      <c r="AA87" s="309"/>
      <c r="AB87" s="309"/>
      <c r="AC87" s="309"/>
      <c r="AD87" s="309"/>
      <c r="AE87" s="309"/>
      <c r="AF87" s="309"/>
      <c r="AG87" s="309"/>
      <c r="AH87" s="309"/>
    </row>
    <row r="88" spans="1:34" s="310" customFormat="1" ht="30.75" customHeight="1">
      <c r="A88" s="318">
        <v>43</v>
      </c>
      <c r="B88" s="956" t="s">
        <v>767</v>
      </c>
      <c r="C88" s="956"/>
      <c r="D88" s="956"/>
      <c r="E88" s="956"/>
      <c r="F88" s="956"/>
      <c r="G88" s="956"/>
      <c r="H88" s="956"/>
      <c r="I88" s="319" t="s">
        <v>690</v>
      </c>
      <c r="J88" s="319">
        <v>160000</v>
      </c>
      <c r="K88" s="201">
        <v>0</v>
      </c>
      <c r="L88" s="320">
        <f t="shared" si="1"/>
        <v>0</v>
      </c>
      <c r="M88" s="309"/>
      <c r="N88" s="309"/>
      <c r="O88" s="309"/>
      <c r="P88" s="309"/>
      <c r="Q88" s="309"/>
      <c r="R88" s="309"/>
      <c r="S88" s="309"/>
      <c r="T88" s="309"/>
      <c r="U88" s="309"/>
      <c r="V88" s="309"/>
      <c r="W88" s="309"/>
      <c r="X88" s="309"/>
      <c r="Y88" s="309"/>
      <c r="Z88" s="309"/>
      <c r="AA88" s="309"/>
      <c r="AB88" s="309"/>
      <c r="AC88" s="309"/>
      <c r="AD88" s="309"/>
      <c r="AE88" s="309"/>
      <c r="AF88" s="309"/>
      <c r="AG88" s="309"/>
      <c r="AH88" s="309"/>
    </row>
    <row r="89" spans="1:34" s="310" customFormat="1" ht="30.75" customHeight="1">
      <c r="A89" s="318">
        <v>44</v>
      </c>
      <c r="B89" s="956" t="s">
        <v>768</v>
      </c>
      <c r="C89" s="956"/>
      <c r="D89" s="956"/>
      <c r="E89" s="956"/>
      <c r="F89" s="956"/>
      <c r="G89" s="956"/>
      <c r="H89" s="956"/>
      <c r="I89" s="319" t="s">
        <v>347</v>
      </c>
      <c r="J89" s="319">
        <v>256000</v>
      </c>
      <c r="K89" s="201">
        <v>0</v>
      </c>
      <c r="L89" s="320">
        <f t="shared" si="1"/>
        <v>0</v>
      </c>
      <c r="M89" s="309"/>
      <c r="N89" s="309"/>
      <c r="O89" s="309"/>
      <c r="P89" s="309"/>
      <c r="Q89" s="309"/>
      <c r="R89" s="309"/>
      <c r="S89" s="309"/>
      <c r="T89" s="309"/>
      <c r="U89" s="309"/>
      <c r="V89" s="309"/>
      <c r="W89" s="309"/>
      <c r="X89" s="309"/>
      <c r="Y89" s="309"/>
      <c r="Z89" s="309"/>
      <c r="AA89" s="309"/>
      <c r="AB89" s="309"/>
      <c r="AC89" s="309"/>
      <c r="AD89" s="309"/>
      <c r="AE89" s="309"/>
      <c r="AF89" s="309"/>
      <c r="AG89" s="309"/>
      <c r="AH89" s="309"/>
    </row>
    <row r="90" spans="1:14" ht="3.75" customHeight="1" hidden="1">
      <c r="A90" s="234"/>
      <c r="B90" s="235"/>
      <c r="C90" s="236"/>
      <c r="D90" s="236"/>
      <c r="E90" s="236"/>
      <c r="F90" s="236"/>
      <c r="G90" s="237"/>
      <c r="H90" s="237"/>
      <c r="I90" s="238"/>
      <c r="J90" s="239"/>
      <c r="K90" s="240"/>
      <c r="L90" s="241"/>
      <c r="N90" s="309"/>
    </row>
    <row r="91" spans="1:34" s="310" customFormat="1" ht="58.5" customHeight="1" hidden="1">
      <c r="A91" s="983" t="s">
        <v>555</v>
      </c>
      <c r="B91" s="983"/>
      <c r="C91" s="983"/>
      <c r="D91" s="983"/>
      <c r="E91" s="983"/>
      <c r="F91" s="983"/>
      <c r="G91" s="983"/>
      <c r="H91" s="983"/>
      <c r="I91" s="402" t="s">
        <v>133</v>
      </c>
      <c r="J91" s="402" t="s">
        <v>104</v>
      </c>
      <c r="K91" s="402" t="s">
        <v>283</v>
      </c>
      <c r="L91" s="404" t="s">
        <v>90</v>
      </c>
      <c r="M91" s="309"/>
      <c r="N91" s="309"/>
      <c r="O91" s="309"/>
      <c r="P91" s="309"/>
      <c r="Q91" s="309"/>
      <c r="R91" s="309"/>
      <c r="S91" s="309"/>
      <c r="T91" s="309"/>
      <c r="U91" s="309"/>
      <c r="V91" s="309"/>
      <c r="W91" s="309"/>
      <c r="X91" s="309"/>
      <c r="Y91" s="309"/>
      <c r="Z91" s="309"/>
      <c r="AA91" s="309"/>
      <c r="AB91" s="309"/>
      <c r="AC91" s="309"/>
      <c r="AD91" s="309"/>
      <c r="AE91" s="309"/>
      <c r="AF91" s="309"/>
      <c r="AG91" s="309"/>
      <c r="AH91" s="309"/>
    </row>
    <row r="92" spans="1:34" s="310" customFormat="1" ht="15.75" hidden="1">
      <c r="A92" s="318">
        <v>44</v>
      </c>
      <c r="B92" s="956" t="s">
        <v>203</v>
      </c>
      <c r="C92" s="956"/>
      <c r="D92" s="956"/>
      <c r="E92" s="956"/>
      <c r="F92" s="956"/>
      <c r="G92" s="956"/>
      <c r="H92" s="956"/>
      <c r="I92" s="319" t="s">
        <v>202</v>
      </c>
      <c r="J92" s="319">
        <v>4250</v>
      </c>
      <c r="K92" s="201">
        <v>0</v>
      </c>
      <c r="L92" s="320">
        <f aca="true" t="shared" si="2" ref="L92:L99">J92*K92</f>
        <v>0</v>
      </c>
      <c r="M92" s="309"/>
      <c r="N92" s="309"/>
      <c r="O92" s="309"/>
      <c r="P92" s="309"/>
      <c r="Q92" s="309"/>
      <c r="R92" s="309"/>
      <c r="S92" s="309"/>
      <c r="T92" s="309"/>
      <c r="U92" s="309"/>
      <c r="V92" s="309"/>
      <c r="W92" s="309"/>
      <c r="X92" s="309"/>
      <c r="Y92" s="309"/>
      <c r="Z92" s="309"/>
      <c r="AA92" s="309"/>
      <c r="AB92" s="309"/>
      <c r="AC92" s="309"/>
      <c r="AD92" s="309"/>
      <c r="AE92" s="309"/>
      <c r="AF92" s="309"/>
      <c r="AG92" s="309"/>
      <c r="AH92" s="309"/>
    </row>
    <row r="93" spans="1:34" s="310" customFormat="1" ht="27" customHeight="1" hidden="1">
      <c r="A93" s="318">
        <v>45</v>
      </c>
      <c r="B93" s="956" t="s">
        <v>204</v>
      </c>
      <c r="C93" s="956"/>
      <c r="D93" s="956"/>
      <c r="E93" s="956"/>
      <c r="F93" s="956"/>
      <c r="G93" s="956"/>
      <c r="H93" s="956"/>
      <c r="I93" s="319" t="s">
        <v>202</v>
      </c>
      <c r="J93" s="319">
        <v>590</v>
      </c>
      <c r="K93" s="201">
        <v>0</v>
      </c>
      <c r="L93" s="320">
        <f t="shared" si="2"/>
        <v>0</v>
      </c>
      <c r="M93" s="309"/>
      <c r="N93" s="309"/>
      <c r="O93" s="309"/>
      <c r="P93" s="309"/>
      <c r="Q93" s="309"/>
      <c r="R93" s="309"/>
      <c r="S93" s="309"/>
      <c r="T93" s="309"/>
      <c r="U93" s="309"/>
      <c r="V93" s="309"/>
      <c r="W93" s="309"/>
      <c r="X93" s="309"/>
      <c r="Y93" s="309"/>
      <c r="Z93" s="309"/>
      <c r="AA93" s="309"/>
      <c r="AB93" s="309"/>
      <c r="AC93" s="309"/>
      <c r="AD93" s="309"/>
      <c r="AE93" s="309"/>
      <c r="AF93" s="309"/>
      <c r="AG93" s="309"/>
      <c r="AH93" s="309"/>
    </row>
    <row r="94" spans="1:34" s="310" customFormat="1" ht="15.75" hidden="1">
      <c r="A94" s="318">
        <v>46</v>
      </c>
      <c r="B94" s="956" t="s">
        <v>205</v>
      </c>
      <c r="C94" s="956"/>
      <c r="D94" s="956"/>
      <c r="E94" s="956"/>
      <c r="F94" s="956"/>
      <c r="G94" s="956"/>
      <c r="H94" s="956"/>
      <c r="I94" s="319" t="s">
        <v>202</v>
      </c>
      <c r="J94" s="319">
        <v>1770</v>
      </c>
      <c r="K94" s="201">
        <v>0</v>
      </c>
      <c r="L94" s="320">
        <f t="shared" si="2"/>
        <v>0</v>
      </c>
      <c r="M94" s="309"/>
      <c r="N94" s="309"/>
      <c r="O94" s="309"/>
      <c r="P94" s="309"/>
      <c r="Q94" s="309"/>
      <c r="R94" s="309"/>
      <c r="S94" s="309"/>
      <c r="T94" s="309"/>
      <c r="U94" s="309"/>
      <c r="V94" s="309"/>
      <c r="W94" s="309"/>
      <c r="X94" s="309"/>
      <c r="Y94" s="309"/>
      <c r="Z94" s="309"/>
      <c r="AA94" s="309"/>
      <c r="AB94" s="309"/>
      <c r="AC94" s="309"/>
      <c r="AD94" s="309"/>
      <c r="AE94" s="309"/>
      <c r="AF94" s="309"/>
      <c r="AG94" s="309"/>
      <c r="AH94" s="309"/>
    </row>
    <row r="95" spans="1:34" s="310" customFormat="1" ht="28.5" customHeight="1" hidden="1">
      <c r="A95" s="318">
        <v>47</v>
      </c>
      <c r="B95" s="956" t="s">
        <v>206</v>
      </c>
      <c r="C95" s="956"/>
      <c r="D95" s="956"/>
      <c r="E95" s="956"/>
      <c r="F95" s="956"/>
      <c r="G95" s="956"/>
      <c r="H95" s="956"/>
      <c r="I95" s="319" t="s">
        <v>202</v>
      </c>
      <c r="J95" s="319">
        <v>4130</v>
      </c>
      <c r="K95" s="201">
        <v>0</v>
      </c>
      <c r="L95" s="320">
        <f t="shared" si="2"/>
        <v>0</v>
      </c>
      <c r="M95" s="309"/>
      <c r="N95" s="309"/>
      <c r="O95" s="309"/>
      <c r="P95" s="309"/>
      <c r="Q95" s="309"/>
      <c r="R95" s="309"/>
      <c r="S95" s="309"/>
      <c r="T95" s="309"/>
      <c r="U95" s="309"/>
      <c r="V95" s="309"/>
      <c r="W95" s="309"/>
      <c r="X95" s="309"/>
      <c r="Y95" s="309"/>
      <c r="Z95" s="309"/>
      <c r="AA95" s="309"/>
      <c r="AB95" s="309"/>
      <c r="AC95" s="309"/>
      <c r="AD95" s="309"/>
      <c r="AE95" s="309"/>
      <c r="AF95" s="309"/>
      <c r="AG95" s="309"/>
      <c r="AH95" s="309"/>
    </row>
    <row r="96" spans="1:34" s="310" customFormat="1" ht="15.75" hidden="1">
      <c r="A96" s="318">
        <v>48</v>
      </c>
      <c r="B96" s="956" t="s">
        <v>207</v>
      </c>
      <c r="C96" s="956"/>
      <c r="D96" s="956"/>
      <c r="E96" s="956"/>
      <c r="F96" s="956"/>
      <c r="G96" s="956"/>
      <c r="H96" s="956"/>
      <c r="I96" s="319" t="s">
        <v>202</v>
      </c>
      <c r="J96" s="319">
        <v>520</v>
      </c>
      <c r="K96" s="201">
        <v>0</v>
      </c>
      <c r="L96" s="320">
        <f t="shared" si="2"/>
        <v>0</v>
      </c>
      <c r="M96" s="309"/>
      <c r="N96" s="309"/>
      <c r="O96" s="309"/>
      <c r="P96" s="309"/>
      <c r="Q96" s="309"/>
      <c r="R96" s="309"/>
      <c r="S96" s="309"/>
      <c r="T96" s="309"/>
      <c r="U96" s="309"/>
      <c r="V96" s="309"/>
      <c r="W96" s="309"/>
      <c r="X96" s="309"/>
      <c r="Y96" s="309"/>
      <c r="Z96" s="309"/>
      <c r="AA96" s="309"/>
      <c r="AB96" s="309"/>
      <c r="AC96" s="309"/>
      <c r="AD96" s="309"/>
      <c r="AE96" s="309"/>
      <c r="AF96" s="309"/>
      <c r="AG96" s="309"/>
      <c r="AH96" s="309"/>
    </row>
    <row r="97" spans="1:34" s="310" customFormat="1" ht="15.75" hidden="1">
      <c r="A97" s="318">
        <v>49</v>
      </c>
      <c r="B97" s="956" t="s">
        <v>208</v>
      </c>
      <c r="C97" s="956"/>
      <c r="D97" s="956"/>
      <c r="E97" s="956"/>
      <c r="F97" s="956"/>
      <c r="G97" s="956"/>
      <c r="H97" s="956"/>
      <c r="I97" s="319" t="s">
        <v>202</v>
      </c>
      <c r="J97" s="319">
        <v>500</v>
      </c>
      <c r="K97" s="201">
        <v>0</v>
      </c>
      <c r="L97" s="320">
        <f t="shared" si="2"/>
        <v>0</v>
      </c>
      <c r="M97" s="309"/>
      <c r="N97" s="309"/>
      <c r="O97" s="309"/>
      <c r="P97" s="309"/>
      <c r="Q97" s="309"/>
      <c r="R97" s="309"/>
      <c r="S97" s="309"/>
      <c r="T97" s="309"/>
      <c r="U97" s="309"/>
      <c r="V97" s="309"/>
      <c r="W97" s="309"/>
      <c r="X97" s="309"/>
      <c r="Y97" s="309"/>
      <c r="Z97" s="309"/>
      <c r="AA97" s="309"/>
      <c r="AB97" s="309"/>
      <c r="AC97" s="309"/>
      <c r="AD97" s="309"/>
      <c r="AE97" s="309"/>
      <c r="AF97" s="309"/>
      <c r="AG97" s="309"/>
      <c r="AH97" s="309"/>
    </row>
    <row r="98" spans="1:34" s="310" customFormat="1" ht="15.75" hidden="1">
      <c r="A98" s="318">
        <v>50</v>
      </c>
      <c r="B98" s="956" t="s">
        <v>198</v>
      </c>
      <c r="C98" s="956"/>
      <c r="D98" s="956"/>
      <c r="E98" s="956"/>
      <c r="F98" s="956"/>
      <c r="G98" s="956"/>
      <c r="H98" s="956"/>
      <c r="I98" s="319" t="s">
        <v>202</v>
      </c>
      <c r="J98" s="319">
        <v>590</v>
      </c>
      <c r="K98" s="201">
        <v>0</v>
      </c>
      <c r="L98" s="320">
        <f t="shared" si="2"/>
        <v>0</v>
      </c>
      <c r="M98" s="309"/>
      <c r="N98" s="309"/>
      <c r="O98" s="309"/>
      <c r="P98" s="309"/>
      <c r="Q98" s="309"/>
      <c r="R98" s="309"/>
      <c r="S98" s="309"/>
      <c r="T98" s="309"/>
      <c r="U98" s="309"/>
      <c r="V98" s="309"/>
      <c r="W98" s="309"/>
      <c r="X98" s="309"/>
      <c r="Y98" s="309"/>
      <c r="Z98" s="309"/>
      <c r="AA98" s="309"/>
      <c r="AB98" s="309"/>
      <c r="AC98" s="309"/>
      <c r="AD98" s="309"/>
      <c r="AE98" s="309"/>
      <c r="AF98" s="309"/>
      <c r="AG98" s="309"/>
      <c r="AH98" s="309"/>
    </row>
    <row r="99" spans="1:34" s="310" customFormat="1" ht="15.75" hidden="1">
      <c r="A99" s="318">
        <v>51</v>
      </c>
      <c r="B99" s="956" t="s">
        <v>209</v>
      </c>
      <c r="C99" s="956"/>
      <c r="D99" s="956"/>
      <c r="E99" s="956"/>
      <c r="F99" s="956"/>
      <c r="G99" s="956"/>
      <c r="H99" s="956"/>
      <c r="I99" s="319" t="s">
        <v>202</v>
      </c>
      <c r="J99" s="319">
        <v>2360</v>
      </c>
      <c r="K99" s="201">
        <v>0</v>
      </c>
      <c r="L99" s="320">
        <f t="shared" si="2"/>
        <v>0</v>
      </c>
      <c r="M99" s="309"/>
      <c r="N99" s="309"/>
      <c r="O99" s="309"/>
      <c r="P99" s="309"/>
      <c r="Q99" s="309"/>
      <c r="R99" s="309"/>
      <c r="S99" s="309"/>
      <c r="T99" s="309"/>
      <c r="U99" s="309"/>
      <c r="V99" s="309"/>
      <c r="W99" s="309"/>
      <c r="X99" s="309"/>
      <c r="Y99" s="309"/>
      <c r="Z99" s="309"/>
      <c r="AA99" s="309"/>
      <c r="AB99" s="309"/>
      <c r="AC99" s="309"/>
      <c r="AD99" s="309"/>
      <c r="AE99" s="309"/>
      <c r="AF99" s="309"/>
      <c r="AG99" s="309"/>
      <c r="AH99" s="309"/>
    </row>
    <row r="100" spans="1:34" s="310" customFormat="1" ht="42.75" customHeight="1" hidden="1">
      <c r="A100" s="318">
        <v>52</v>
      </c>
      <c r="B100" s="956" t="s">
        <v>210</v>
      </c>
      <c r="C100" s="956"/>
      <c r="D100" s="956"/>
      <c r="E100" s="956"/>
      <c r="F100" s="956"/>
      <c r="G100" s="956"/>
      <c r="H100" s="956"/>
      <c r="I100" s="319" t="s">
        <v>202</v>
      </c>
      <c r="J100" s="319">
        <v>3000</v>
      </c>
      <c r="K100" s="201">
        <v>0</v>
      </c>
      <c r="L100" s="320">
        <f>J100*K100</f>
        <v>0</v>
      </c>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row>
    <row r="101" spans="1:14" ht="3.75" customHeight="1">
      <c r="A101" s="234"/>
      <c r="B101" s="235"/>
      <c r="C101" s="236"/>
      <c r="D101" s="236"/>
      <c r="E101" s="236"/>
      <c r="F101" s="236"/>
      <c r="G101" s="237"/>
      <c r="H101" s="237"/>
      <c r="I101" s="238"/>
      <c r="J101" s="239"/>
      <c r="K101" s="240"/>
      <c r="L101" s="241"/>
      <c r="N101" s="309"/>
    </row>
    <row r="102" spans="1:34" s="348" customFormat="1" ht="36.75" customHeight="1">
      <c r="A102" s="1005" t="s">
        <v>659</v>
      </c>
      <c r="B102" s="1006"/>
      <c r="C102" s="1006"/>
      <c r="D102" s="1006"/>
      <c r="E102" s="1006"/>
      <c r="F102" s="1006"/>
      <c r="G102" s="1007"/>
      <c r="H102" s="414" t="s">
        <v>133</v>
      </c>
      <c r="I102" s="414" t="s">
        <v>104</v>
      </c>
      <c r="J102" s="403" t="s">
        <v>696</v>
      </c>
      <c r="K102" s="414" t="s">
        <v>211</v>
      </c>
      <c r="L102" s="415" t="s">
        <v>90</v>
      </c>
      <c r="M102" s="379"/>
      <c r="N102" s="379"/>
      <c r="O102" s="379"/>
      <c r="P102" s="379"/>
      <c r="Q102" s="379"/>
      <c r="R102" s="379"/>
      <c r="S102" s="379"/>
      <c r="T102" s="379"/>
      <c r="U102" s="379"/>
      <c r="V102" s="379"/>
      <c r="W102" s="379"/>
      <c r="X102" s="379"/>
      <c r="Y102" s="379"/>
      <c r="Z102" s="379"/>
      <c r="AA102" s="379"/>
      <c r="AB102" s="379"/>
      <c r="AC102" s="379"/>
      <c r="AD102" s="379"/>
      <c r="AE102" s="379"/>
      <c r="AF102" s="379"/>
      <c r="AG102" s="379"/>
      <c r="AH102" s="379"/>
    </row>
    <row r="103" spans="1:34" s="348" customFormat="1" ht="42">
      <c r="A103" s="416">
        <v>45</v>
      </c>
      <c r="B103" s="956" t="s">
        <v>304</v>
      </c>
      <c r="C103" s="956"/>
      <c r="D103" s="956"/>
      <c r="E103" s="956"/>
      <c r="F103" s="956"/>
      <c r="G103" s="956"/>
      <c r="H103" s="552" t="s">
        <v>348</v>
      </c>
      <c r="I103" s="319">
        <v>1000</v>
      </c>
      <c r="J103" s="417">
        <v>0</v>
      </c>
      <c r="K103" s="417">
        <v>0</v>
      </c>
      <c r="L103" s="418">
        <f>I103*J103*K103</f>
        <v>0</v>
      </c>
      <c r="M103" s="379"/>
      <c r="N103" s="379"/>
      <c r="O103" s="379"/>
      <c r="P103" s="379"/>
      <c r="Q103" s="379"/>
      <c r="R103" s="379"/>
      <c r="S103" s="379"/>
      <c r="T103" s="379"/>
      <c r="U103" s="379"/>
      <c r="V103" s="379"/>
      <c r="W103" s="379"/>
      <c r="X103" s="379"/>
      <c r="Y103" s="379"/>
      <c r="Z103" s="379"/>
      <c r="AA103" s="379"/>
      <c r="AB103" s="379"/>
      <c r="AC103" s="379"/>
      <c r="AD103" s="379"/>
      <c r="AE103" s="379"/>
      <c r="AF103" s="379"/>
      <c r="AG103" s="379"/>
      <c r="AH103" s="379"/>
    </row>
    <row r="104" spans="1:34" s="348" customFormat="1" ht="27.75" customHeight="1">
      <c r="A104" s="416">
        <v>46</v>
      </c>
      <c r="B104" s="956" t="s">
        <v>438</v>
      </c>
      <c r="C104" s="956"/>
      <c r="D104" s="956"/>
      <c r="E104" s="956"/>
      <c r="F104" s="956"/>
      <c r="G104" s="956"/>
      <c r="H104" s="552" t="s">
        <v>766</v>
      </c>
      <c r="I104" s="319">
        <v>800</v>
      </c>
      <c r="J104" s="417">
        <v>0</v>
      </c>
      <c r="K104" s="417">
        <v>0</v>
      </c>
      <c r="L104" s="418">
        <f>I104*J104*K104</f>
        <v>0</v>
      </c>
      <c r="M104" s="379"/>
      <c r="N104" s="379"/>
      <c r="O104" s="379"/>
      <c r="P104" s="379"/>
      <c r="Q104" s="379"/>
      <c r="R104" s="379"/>
      <c r="S104" s="379"/>
      <c r="T104" s="379"/>
      <c r="U104" s="379"/>
      <c r="V104" s="379"/>
      <c r="W104" s="379"/>
      <c r="X104" s="379"/>
      <c r="Y104" s="379"/>
      <c r="Z104" s="379"/>
      <c r="AA104" s="379"/>
      <c r="AB104" s="379"/>
      <c r="AC104" s="379"/>
      <c r="AD104" s="379"/>
      <c r="AE104" s="379"/>
      <c r="AF104" s="379"/>
      <c r="AG104" s="379"/>
      <c r="AH104" s="379"/>
    </row>
    <row r="105" spans="1:34" s="348" customFormat="1" ht="30.75" customHeight="1">
      <c r="A105" s="416">
        <v>47</v>
      </c>
      <c r="B105" s="956" t="s">
        <v>439</v>
      </c>
      <c r="C105" s="956"/>
      <c r="D105" s="956"/>
      <c r="E105" s="956"/>
      <c r="F105" s="956"/>
      <c r="G105" s="956"/>
      <c r="H105" s="552" t="s">
        <v>766</v>
      </c>
      <c r="I105" s="319">
        <v>1400</v>
      </c>
      <c r="J105" s="417">
        <v>0</v>
      </c>
      <c r="K105" s="417">
        <v>0</v>
      </c>
      <c r="L105" s="418">
        <f>I105*J105*K105</f>
        <v>0</v>
      </c>
      <c r="M105" s="379"/>
      <c r="N105" s="379"/>
      <c r="O105" s="379"/>
      <c r="P105" s="379"/>
      <c r="Q105" s="379"/>
      <c r="R105" s="379"/>
      <c r="S105" s="379"/>
      <c r="T105" s="379"/>
      <c r="U105" s="379"/>
      <c r="V105" s="379"/>
      <c r="W105" s="379"/>
      <c r="X105" s="379"/>
      <c r="Y105" s="379"/>
      <c r="Z105" s="379"/>
      <c r="AA105" s="379"/>
      <c r="AB105" s="379"/>
      <c r="AC105" s="379"/>
      <c r="AD105" s="379"/>
      <c r="AE105" s="379"/>
      <c r="AF105" s="379"/>
      <c r="AG105" s="379"/>
      <c r="AH105" s="379"/>
    </row>
    <row r="106" spans="1:34" s="348" customFormat="1" ht="55.5">
      <c r="A106" s="416">
        <v>48</v>
      </c>
      <c r="B106" s="956" t="s">
        <v>305</v>
      </c>
      <c r="C106" s="956"/>
      <c r="D106" s="956"/>
      <c r="E106" s="956"/>
      <c r="F106" s="956"/>
      <c r="G106" s="956"/>
      <c r="H106" s="552" t="s">
        <v>349</v>
      </c>
      <c r="I106" s="319">
        <v>500</v>
      </c>
      <c r="J106" s="417">
        <v>0</v>
      </c>
      <c r="K106" s="417">
        <v>0</v>
      </c>
      <c r="L106" s="418">
        <f>I106*J106*K106</f>
        <v>0</v>
      </c>
      <c r="M106" s="379"/>
      <c r="N106" s="379"/>
      <c r="O106" s="379"/>
      <c r="P106" s="379"/>
      <c r="Q106" s="379"/>
      <c r="R106" s="379"/>
      <c r="S106" s="379"/>
      <c r="T106" s="379"/>
      <c r="U106" s="379"/>
      <c r="V106" s="379"/>
      <c r="W106" s="379"/>
      <c r="X106" s="379"/>
      <c r="Y106" s="379"/>
      <c r="Z106" s="379"/>
      <c r="AA106" s="379"/>
      <c r="AB106" s="379"/>
      <c r="AC106" s="379"/>
      <c r="AD106" s="379"/>
      <c r="AE106" s="379"/>
      <c r="AF106" s="379"/>
      <c r="AG106" s="379"/>
      <c r="AH106" s="379"/>
    </row>
    <row r="107" spans="1:44" s="91" customFormat="1" ht="3" customHeight="1">
      <c r="A107" s="275"/>
      <c r="B107" s="275"/>
      <c r="C107" s="288"/>
      <c r="D107" s="288"/>
      <c r="E107" s="288"/>
      <c r="F107" s="288"/>
      <c r="G107" s="288"/>
      <c r="H107" s="35"/>
      <c r="I107" s="35"/>
      <c r="J107" s="35"/>
      <c r="K107" s="289"/>
      <c r="L107" s="291"/>
      <c r="M107" s="281"/>
      <c r="N107" s="281"/>
      <c r="O107" s="282"/>
      <c r="P107" s="282"/>
      <c r="Q107" s="282"/>
      <c r="R107" s="282"/>
      <c r="S107" s="282"/>
      <c r="T107" s="282"/>
      <c r="U107" s="282"/>
      <c r="V107" s="282"/>
      <c r="W107" s="282"/>
      <c r="X107" s="282"/>
      <c r="Y107" s="282"/>
      <c r="Z107" s="282"/>
      <c r="AA107" s="282"/>
      <c r="AB107" s="282"/>
      <c r="AC107" s="282"/>
      <c r="AD107" s="282"/>
      <c r="AE107" s="282"/>
      <c r="AF107" s="282"/>
      <c r="AG107" s="282"/>
      <c r="AH107" s="283"/>
      <c r="AI107" s="283"/>
      <c r="AJ107" s="283"/>
      <c r="AK107" s="283"/>
      <c r="AL107" s="283"/>
      <c r="AM107" s="283"/>
      <c r="AN107" s="283"/>
      <c r="AO107" s="283"/>
      <c r="AP107" s="283"/>
      <c r="AQ107" s="283"/>
      <c r="AR107" s="283"/>
    </row>
    <row r="108" spans="1:34" s="287" customFormat="1" ht="19.5" customHeight="1">
      <c r="A108" s="284"/>
      <c r="B108" s="284"/>
      <c r="C108" s="981" t="s">
        <v>189</v>
      </c>
      <c r="D108" s="981"/>
      <c r="E108" s="981"/>
      <c r="F108" s="981"/>
      <c r="G108" s="981"/>
      <c r="H108" s="981"/>
      <c r="I108" s="981"/>
      <c r="J108" s="981"/>
      <c r="K108" s="981"/>
      <c r="L108" s="413">
        <f>SUM(L18:L106)</f>
        <v>0</v>
      </c>
      <c r="M108" s="286"/>
      <c r="N108" s="286"/>
      <c r="O108" s="286"/>
      <c r="P108" s="286"/>
      <c r="Q108" s="286"/>
      <c r="R108" s="286"/>
      <c r="S108" s="286"/>
      <c r="T108" s="286"/>
      <c r="U108" s="286"/>
      <c r="V108" s="286"/>
      <c r="W108" s="286"/>
      <c r="X108" s="286"/>
      <c r="Y108" s="286"/>
      <c r="Z108" s="286"/>
      <c r="AA108" s="286"/>
      <c r="AB108" s="286"/>
      <c r="AC108" s="286"/>
      <c r="AD108" s="286"/>
      <c r="AE108" s="286"/>
      <c r="AF108" s="286"/>
      <c r="AG108" s="286"/>
      <c r="AH108" s="266"/>
    </row>
    <row r="109" spans="1:44" s="91" customFormat="1" ht="3" customHeight="1">
      <c r="A109" s="275"/>
      <c r="B109" s="275"/>
      <c r="C109" s="288"/>
      <c r="D109" s="288"/>
      <c r="E109" s="288"/>
      <c r="F109" s="288"/>
      <c r="G109" s="288"/>
      <c r="H109" s="35"/>
      <c r="I109" s="35"/>
      <c r="J109" s="35"/>
      <c r="K109" s="289"/>
      <c r="L109" s="291"/>
      <c r="M109" s="281"/>
      <c r="N109" s="281"/>
      <c r="O109" s="282"/>
      <c r="P109" s="282"/>
      <c r="Q109" s="282"/>
      <c r="R109" s="282"/>
      <c r="S109" s="282"/>
      <c r="T109" s="282"/>
      <c r="U109" s="282"/>
      <c r="V109" s="282"/>
      <c r="W109" s="282"/>
      <c r="X109" s="282"/>
      <c r="Y109" s="282"/>
      <c r="Z109" s="282"/>
      <c r="AA109" s="282"/>
      <c r="AB109" s="282"/>
      <c r="AC109" s="282"/>
      <c r="AD109" s="282"/>
      <c r="AE109" s="282"/>
      <c r="AF109" s="282"/>
      <c r="AG109" s="282"/>
      <c r="AH109" s="283"/>
      <c r="AI109" s="283"/>
      <c r="AJ109" s="283"/>
      <c r="AK109" s="283"/>
      <c r="AL109" s="283"/>
      <c r="AM109" s="283"/>
      <c r="AN109" s="283"/>
      <c r="AO109" s="283"/>
      <c r="AP109" s="283"/>
      <c r="AQ109" s="283"/>
      <c r="AR109" s="283"/>
    </row>
    <row r="110" spans="1:34" s="287" customFormat="1" ht="19.5" customHeight="1">
      <c r="A110" s="284"/>
      <c r="B110" s="284"/>
      <c r="C110" s="980" t="s">
        <v>729</v>
      </c>
      <c r="D110" s="980"/>
      <c r="E110" s="980"/>
      <c r="F110" s="980"/>
      <c r="G110" s="980"/>
      <c r="H110" s="980"/>
      <c r="I110" s="980"/>
      <c r="J110" s="980"/>
      <c r="K110" s="980"/>
      <c r="L110" s="320">
        <f ca="1">IF((TODAY()&gt;DATE(2019,1,1)),L108/1.2*0.2,L108/1.18*0.18)</f>
        <v>0</v>
      </c>
      <c r="M110" s="286"/>
      <c r="N110" s="286"/>
      <c r="O110" s="286"/>
      <c r="P110" s="286"/>
      <c r="Q110" s="286"/>
      <c r="R110" s="286"/>
      <c r="S110" s="286"/>
      <c r="T110" s="286"/>
      <c r="U110" s="286"/>
      <c r="V110" s="286"/>
      <c r="W110" s="286"/>
      <c r="X110" s="286"/>
      <c r="Y110" s="286"/>
      <c r="Z110" s="286"/>
      <c r="AA110" s="286"/>
      <c r="AB110" s="286"/>
      <c r="AC110" s="286"/>
      <c r="AD110" s="286"/>
      <c r="AE110" s="286"/>
      <c r="AF110" s="286"/>
      <c r="AG110" s="286"/>
      <c r="AH110" s="266"/>
    </row>
    <row r="111" spans="1:34" s="271" customFormat="1" ht="4.5" customHeight="1">
      <c r="A111" s="963"/>
      <c r="B111" s="963"/>
      <c r="C111" s="963"/>
      <c r="D111" s="963"/>
      <c r="E111" s="963"/>
      <c r="F111" s="963"/>
      <c r="G111" s="963"/>
      <c r="H111" s="964"/>
      <c r="I111" s="964"/>
      <c r="J111" s="964"/>
      <c r="K111" s="964"/>
      <c r="L111" s="293"/>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70"/>
    </row>
    <row r="112" spans="1:34" s="243" customFormat="1" ht="66.75" customHeight="1">
      <c r="A112" s="962" t="s">
        <v>838</v>
      </c>
      <c r="B112" s="962"/>
      <c r="C112" s="962"/>
      <c r="D112" s="962"/>
      <c r="E112" s="962"/>
      <c r="F112" s="962"/>
      <c r="G112" s="962"/>
      <c r="H112" s="962"/>
      <c r="I112" s="962"/>
      <c r="J112" s="962"/>
      <c r="K112" s="962"/>
      <c r="L112" s="962"/>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row>
    <row r="113" spans="1:34" s="243" customFormat="1" ht="84.75" customHeight="1">
      <c r="A113" s="962" t="s">
        <v>829</v>
      </c>
      <c r="B113" s="962"/>
      <c r="C113" s="962"/>
      <c r="D113" s="962"/>
      <c r="E113" s="962"/>
      <c r="F113" s="962"/>
      <c r="G113" s="962"/>
      <c r="H113" s="962"/>
      <c r="I113" s="962"/>
      <c r="J113" s="962"/>
      <c r="K113" s="962"/>
      <c r="L113" s="962"/>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row>
    <row r="114" spans="1:34" s="243" customFormat="1" ht="52.5" customHeight="1">
      <c r="A114" s="962" t="s">
        <v>597</v>
      </c>
      <c r="B114" s="962"/>
      <c r="C114" s="962"/>
      <c r="D114" s="962"/>
      <c r="E114" s="962"/>
      <c r="F114" s="962"/>
      <c r="G114" s="962"/>
      <c r="H114" s="962"/>
      <c r="I114" s="962"/>
      <c r="J114" s="962"/>
      <c r="K114" s="962"/>
      <c r="L114" s="962"/>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row>
    <row r="115" spans="1:34" s="243" customFormat="1" ht="60" customHeight="1">
      <c r="A115" s="962" t="s">
        <v>575</v>
      </c>
      <c r="B115" s="962"/>
      <c r="C115" s="962"/>
      <c r="D115" s="962"/>
      <c r="E115" s="962"/>
      <c r="F115" s="962"/>
      <c r="G115" s="962"/>
      <c r="H115" s="962"/>
      <c r="I115" s="962"/>
      <c r="J115" s="962"/>
      <c r="K115" s="962"/>
      <c r="L115" s="962"/>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row>
    <row r="116" spans="1:34" s="243" customFormat="1" ht="15" customHeight="1">
      <c r="A116" s="969" t="s">
        <v>233</v>
      </c>
      <c r="B116" s="969"/>
      <c r="C116" s="969"/>
      <c r="D116" s="969"/>
      <c r="E116" s="969"/>
      <c r="F116" s="969"/>
      <c r="G116" s="969"/>
      <c r="H116" s="969"/>
      <c r="I116" s="969"/>
      <c r="J116" s="969"/>
      <c r="K116" s="969"/>
      <c r="L116" s="437"/>
      <c r="M116" s="295"/>
      <c r="N116" s="295"/>
      <c r="O116" s="295"/>
      <c r="P116" s="295"/>
      <c r="Q116" s="295"/>
      <c r="R116" s="295"/>
      <c r="S116" s="295"/>
      <c r="T116" s="295"/>
      <c r="U116" s="295"/>
      <c r="V116" s="295"/>
      <c r="W116" s="295"/>
      <c r="X116" s="295"/>
      <c r="Y116" s="295"/>
      <c r="Z116" s="295"/>
      <c r="AA116" s="295"/>
      <c r="AB116" s="295"/>
      <c r="AC116" s="295"/>
      <c r="AD116" s="295"/>
      <c r="AE116" s="295"/>
      <c r="AF116" s="295"/>
      <c r="AG116" s="295"/>
      <c r="AH116" s="267"/>
    </row>
    <row r="117" spans="1:34" s="243" customFormat="1" ht="12.75">
      <c r="A117" s="438" t="s">
        <v>276</v>
      </c>
      <c r="B117" s="565"/>
      <c r="C117" s="565"/>
      <c r="D117" s="565"/>
      <c r="E117" s="565"/>
      <c r="F117" s="565"/>
      <c r="G117" s="565"/>
      <c r="H117" s="438" t="s">
        <v>71</v>
      </c>
      <c r="I117" s="297"/>
      <c r="J117" s="297"/>
      <c r="K117" s="297"/>
      <c r="L117" s="294"/>
      <c r="M117" s="295"/>
      <c r="N117" s="295"/>
      <c r="O117" s="295"/>
      <c r="P117" s="295"/>
      <c r="Q117" s="295"/>
      <c r="R117" s="295"/>
      <c r="S117" s="295"/>
      <c r="T117" s="295"/>
      <c r="U117" s="295"/>
      <c r="V117" s="295"/>
      <c r="W117" s="295"/>
      <c r="X117" s="295"/>
      <c r="Y117" s="295"/>
      <c r="Z117" s="295"/>
      <c r="AA117" s="295"/>
      <c r="AB117" s="295"/>
      <c r="AC117" s="295"/>
      <c r="AD117" s="295"/>
      <c r="AE117" s="295"/>
      <c r="AF117" s="295"/>
      <c r="AG117" s="295"/>
      <c r="AH117" s="267"/>
    </row>
    <row r="118" spans="1:12" ht="45" customHeight="1">
      <c r="A118" s="965" t="s">
        <v>576</v>
      </c>
      <c r="B118" s="965"/>
      <c r="C118" s="965"/>
      <c r="D118" s="965"/>
      <c r="E118" s="965"/>
      <c r="F118" s="965"/>
      <c r="H118" s="1004">
        <f>CONCATENATE(Реквизиты!B3)</f>
      </c>
      <c r="I118" s="1004"/>
      <c r="J118" s="1004"/>
      <c r="K118" s="1004"/>
      <c r="L118" s="1004"/>
    </row>
    <row r="119" spans="1:12" ht="12" customHeight="1">
      <c r="A119" s="906" t="str">
        <f>CONCATENATE(Договор!A128)</f>
        <v>Коммерческий директор</v>
      </c>
      <c r="B119" s="906"/>
      <c r="C119" s="906"/>
      <c r="D119" s="906"/>
      <c r="E119" s="906"/>
      <c r="F119" s="906"/>
      <c r="G119" s="242"/>
      <c r="H119" s="654">
        <f>CONCATENATE(Реквизиты!B16)</f>
      </c>
      <c r="I119" s="654"/>
      <c r="J119" s="654"/>
      <c r="K119" s="654"/>
      <c r="L119" s="654"/>
    </row>
    <row r="120" spans="1:12" ht="12.75" customHeight="1">
      <c r="A120" s="966" t="str">
        <f>CONCATENATE(Заявка!A82)</f>
        <v>Менялкин Валерий Николаевич</v>
      </c>
      <c r="B120" s="966"/>
      <c r="C120" s="966"/>
      <c r="D120" s="966"/>
      <c r="E120" s="966"/>
      <c r="F120" s="966"/>
      <c r="G120" s="242"/>
      <c r="H120" s="700">
        <f>CONCATENATE(Реквизиты!A18)</f>
      </c>
      <c r="I120" s="700"/>
      <c r="J120" s="700"/>
      <c r="K120" s="700"/>
      <c r="L120" s="700"/>
    </row>
    <row r="121" spans="1:12" ht="10.5" customHeight="1">
      <c r="A121" s="1002" t="s">
        <v>127</v>
      </c>
      <c r="B121" s="1002"/>
      <c r="C121" s="1002"/>
      <c r="D121" s="1002"/>
      <c r="E121" s="1002"/>
      <c r="F121" s="1002"/>
      <c r="G121" s="242"/>
      <c r="H121" s="298"/>
      <c r="I121" s="1003" t="s">
        <v>72</v>
      </c>
      <c r="J121" s="1003"/>
      <c r="K121" s="1003"/>
      <c r="L121" s="1003"/>
    </row>
    <row r="122" spans="1:12" ht="15" customHeight="1">
      <c r="A122" s="906" t="str">
        <f>CONCATENATE(Договор!C6)</f>
        <v>"…..." …................... 201_г.</v>
      </c>
      <c r="B122" s="906"/>
      <c r="C122" s="906"/>
      <c r="D122" s="906"/>
      <c r="E122" s="906"/>
      <c r="F122" s="906"/>
      <c r="G122" s="242"/>
      <c r="H122" s="271"/>
      <c r="I122" s="694" t="s">
        <v>468</v>
      </c>
      <c r="J122" s="694"/>
      <c r="K122" s="694"/>
      <c r="L122" s="694"/>
    </row>
    <row r="123" spans="1:34" s="271" customFormat="1" ht="12.75">
      <c r="A123" s="299"/>
      <c r="B123" s="299"/>
      <c r="C123" s="299"/>
      <c r="D123" s="299"/>
      <c r="E123" s="299"/>
      <c r="F123" s="299"/>
      <c r="G123" s="299"/>
      <c r="H123" s="299"/>
      <c r="I123" s="299"/>
      <c r="J123" s="300"/>
      <c r="K123" s="301"/>
      <c r="L123" s="29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70"/>
    </row>
    <row r="124" spans="10:33" s="270" customFormat="1" ht="12.75">
      <c r="J124" s="302"/>
      <c r="L124" s="303"/>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row>
    <row r="125" spans="10:33" s="1" customFormat="1" ht="12.75">
      <c r="J125" s="3"/>
      <c r="L125" s="304"/>
      <c r="M125" s="231"/>
      <c r="N125" s="231"/>
      <c r="O125" s="231"/>
      <c r="P125" s="231"/>
      <c r="Q125" s="231"/>
      <c r="R125" s="231"/>
      <c r="S125" s="231"/>
      <c r="T125" s="231"/>
      <c r="U125" s="231"/>
      <c r="V125" s="231"/>
      <c r="W125" s="231"/>
      <c r="X125" s="231"/>
      <c r="Y125" s="231"/>
      <c r="Z125" s="231"/>
      <c r="AA125" s="231"/>
      <c r="AB125" s="231"/>
      <c r="AC125" s="231"/>
      <c r="AD125" s="231"/>
      <c r="AE125" s="231"/>
      <c r="AF125" s="231"/>
      <c r="AG125" s="231"/>
    </row>
    <row r="126" spans="10:33" s="1" customFormat="1" ht="12.75">
      <c r="J126" s="3"/>
      <c r="L126" s="304"/>
      <c r="M126" s="231"/>
      <c r="N126" s="231"/>
      <c r="O126" s="231"/>
      <c r="P126" s="231"/>
      <c r="Q126" s="231"/>
      <c r="R126" s="231"/>
      <c r="S126" s="231"/>
      <c r="T126" s="231"/>
      <c r="U126" s="231"/>
      <c r="V126" s="231"/>
      <c r="W126" s="231"/>
      <c r="X126" s="231"/>
      <c r="Y126" s="231"/>
      <c r="Z126" s="231"/>
      <c r="AA126" s="231"/>
      <c r="AB126" s="231"/>
      <c r="AC126" s="231"/>
      <c r="AD126" s="231"/>
      <c r="AE126" s="231"/>
      <c r="AF126" s="231"/>
      <c r="AG126" s="231"/>
    </row>
    <row r="127" spans="10:33" s="1" customFormat="1" ht="12.75">
      <c r="J127" s="3"/>
      <c r="L127" s="304"/>
      <c r="M127" s="231"/>
      <c r="N127" s="231"/>
      <c r="O127" s="231"/>
      <c r="P127" s="231"/>
      <c r="Q127" s="231"/>
      <c r="R127" s="231"/>
      <c r="S127" s="231"/>
      <c r="T127" s="231"/>
      <c r="U127" s="231"/>
      <c r="V127" s="231"/>
      <c r="W127" s="231"/>
      <c r="X127" s="231"/>
      <c r="Y127" s="231"/>
      <c r="Z127" s="231"/>
      <c r="AA127" s="231"/>
      <c r="AB127" s="231"/>
      <c r="AC127" s="231"/>
      <c r="AD127" s="231"/>
      <c r="AE127" s="231"/>
      <c r="AF127" s="231"/>
      <c r="AG127" s="231"/>
    </row>
    <row r="128" spans="10:33" s="1" customFormat="1" ht="12.75">
      <c r="J128" s="3"/>
      <c r="L128" s="304"/>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row>
    <row r="129" spans="10:33" s="1" customFormat="1" ht="12.75">
      <c r="J129" s="3"/>
      <c r="L129" s="304"/>
      <c r="M129" s="231"/>
      <c r="N129" s="231"/>
      <c r="O129" s="231"/>
      <c r="P129" s="231"/>
      <c r="Q129" s="231"/>
      <c r="R129" s="231"/>
      <c r="S129" s="231"/>
      <c r="T129" s="231"/>
      <c r="U129" s="231"/>
      <c r="V129" s="231"/>
      <c r="W129" s="231"/>
      <c r="X129" s="231"/>
      <c r="Y129" s="231"/>
      <c r="Z129" s="231"/>
      <c r="AA129" s="231"/>
      <c r="AB129" s="231"/>
      <c r="AC129" s="231"/>
      <c r="AD129" s="231"/>
      <c r="AE129" s="231"/>
      <c r="AF129" s="231"/>
      <c r="AG129" s="231"/>
    </row>
    <row r="130" spans="10:33" s="1" customFormat="1" ht="12.75">
      <c r="J130" s="3"/>
      <c r="L130" s="304"/>
      <c r="M130" s="231"/>
      <c r="N130" s="231"/>
      <c r="O130" s="231"/>
      <c r="P130" s="231"/>
      <c r="Q130" s="231"/>
      <c r="R130" s="231"/>
      <c r="S130" s="231"/>
      <c r="T130" s="231"/>
      <c r="U130" s="231"/>
      <c r="V130" s="231"/>
      <c r="W130" s="231"/>
      <c r="X130" s="231"/>
      <c r="Y130" s="231"/>
      <c r="Z130" s="231"/>
      <c r="AA130" s="231"/>
      <c r="AB130" s="231"/>
      <c r="AC130" s="231"/>
      <c r="AD130" s="231"/>
      <c r="AE130" s="231"/>
      <c r="AF130" s="231"/>
      <c r="AG130" s="231"/>
    </row>
    <row r="131" spans="10:33" s="1" customFormat="1" ht="12.75">
      <c r="J131" s="3"/>
      <c r="L131" s="304"/>
      <c r="M131" s="231"/>
      <c r="N131" s="231"/>
      <c r="O131" s="231"/>
      <c r="P131" s="231"/>
      <c r="Q131" s="231"/>
      <c r="R131" s="231"/>
      <c r="S131" s="231"/>
      <c r="T131" s="231"/>
      <c r="U131" s="231"/>
      <c r="V131" s="231"/>
      <c r="W131" s="231"/>
      <c r="X131" s="231"/>
      <c r="Y131" s="231"/>
      <c r="Z131" s="231"/>
      <c r="AA131" s="231"/>
      <c r="AB131" s="231"/>
      <c r="AC131" s="231"/>
      <c r="AD131" s="231"/>
      <c r="AE131" s="231"/>
      <c r="AF131" s="231"/>
      <c r="AG131" s="231"/>
    </row>
    <row r="132" spans="10:33" s="1" customFormat="1" ht="12.75">
      <c r="J132" s="3"/>
      <c r="L132" s="304"/>
      <c r="M132" s="231"/>
      <c r="N132" s="231"/>
      <c r="O132" s="231"/>
      <c r="P132" s="231"/>
      <c r="Q132" s="231"/>
      <c r="R132" s="231"/>
      <c r="S132" s="231"/>
      <c r="T132" s="231"/>
      <c r="U132" s="231"/>
      <c r="V132" s="231"/>
      <c r="W132" s="231"/>
      <c r="X132" s="231"/>
      <c r="Y132" s="231"/>
      <c r="Z132" s="231"/>
      <c r="AA132" s="231"/>
      <c r="AB132" s="231"/>
      <c r="AC132" s="231"/>
      <c r="AD132" s="231"/>
      <c r="AE132" s="231"/>
      <c r="AF132" s="231"/>
      <c r="AG132" s="231"/>
    </row>
    <row r="133" spans="10:33" s="1" customFormat="1" ht="12.75">
      <c r="J133" s="3"/>
      <c r="L133" s="304"/>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row>
    <row r="134" spans="10:33" s="1" customFormat="1" ht="12.75">
      <c r="J134" s="3"/>
      <c r="L134" s="304"/>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row>
    <row r="135" spans="10:33" s="1" customFormat="1" ht="12.75">
      <c r="J135" s="3"/>
      <c r="L135" s="304"/>
      <c r="M135" s="231"/>
      <c r="N135" s="231"/>
      <c r="O135" s="231"/>
      <c r="P135" s="231"/>
      <c r="Q135" s="231"/>
      <c r="R135" s="231"/>
      <c r="S135" s="231"/>
      <c r="T135" s="231"/>
      <c r="U135" s="231"/>
      <c r="V135" s="231"/>
      <c r="W135" s="231"/>
      <c r="X135" s="231"/>
      <c r="Y135" s="231"/>
      <c r="Z135" s="231"/>
      <c r="AA135" s="231"/>
      <c r="AB135" s="231"/>
      <c r="AC135" s="231"/>
      <c r="AD135" s="231"/>
      <c r="AE135" s="231"/>
      <c r="AF135" s="231"/>
      <c r="AG135" s="231"/>
    </row>
    <row r="136" spans="10:33" s="1" customFormat="1" ht="12.75">
      <c r="J136" s="3"/>
      <c r="L136" s="304"/>
      <c r="M136" s="231"/>
      <c r="N136" s="231"/>
      <c r="O136" s="231"/>
      <c r="P136" s="231"/>
      <c r="Q136" s="231"/>
      <c r="R136" s="231"/>
      <c r="S136" s="231"/>
      <c r="T136" s="231"/>
      <c r="U136" s="231"/>
      <c r="V136" s="231"/>
      <c r="W136" s="231"/>
      <c r="X136" s="231"/>
      <c r="Y136" s="231"/>
      <c r="Z136" s="231"/>
      <c r="AA136" s="231"/>
      <c r="AB136" s="231"/>
      <c r="AC136" s="231"/>
      <c r="AD136" s="231"/>
      <c r="AE136" s="231"/>
      <c r="AF136" s="231"/>
      <c r="AG136" s="231"/>
    </row>
    <row r="137" spans="10:33" s="1" customFormat="1" ht="12.75">
      <c r="J137" s="3"/>
      <c r="L137" s="304"/>
      <c r="M137" s="231"/>
      <c r="N137" s="231"/>
      <c r="O137" s="231"/>
      <c r="P137" s="231"/>
      <c r="Q137" s="231"/>
      <c r="R137" s="231"/>
      <c r="S137" s="231"/>
      <c r="T137" s="231"/>
      <c r="U137" s="231"/>
      <c r="V137" s="231"/>
      <c r="W137" s="231"/>
      <c r="X137" s="231"/>
      <c r="Y137" s="231"/>
      <c r="Z137" s="231"/>
      <c r="AA137" s="231"/>
      <c r="AB137" s="231"/>
      <c r="AC137" s="231"/>
      <c r="AD137" s="231"/>
      <c r="AE137" s="231"/>
      <c r="AF137" s="231"/>
      <c r="AG137" s="231"/>
    </row>
    <row r="138" spans="10:33" s="1" customFormat="1" ht="12.75">
      <c r="J138" s="3"/>
      <c r="L138" s="304"/>
      <c r="M138" s="231"/>
      <c r="N138" s="231"/>
      <c r="O138" s="231"/>
      <c r="P138" s="231"/>
      <c r="Q138" s="231"/>
      <c r="R138" s="231"/>
      <c r="S138" s="231"/>
      <c r="T138" s="231"/>
      <c r="U138" s="231"/>
      <c r="V138" s="231"/>
      <c r="W138" s="231"/>
      <c r="X138" s="231"/>
      <c r="Y138" s="231"/>
      <c r="Z138" s="231"/>
      <c r="AA138" s="231"/>
      <c r="AB138" s="231"/>
      <c r="AC138" s="231"/>
      <c r="AD138" s="231"/>
      <c r="AE138" s="231"/>
      <c r="AF138" s="231"/>
      <c r="AG138" s="231"/>
    </row>
    <row r="139" spans="10:33" s="1" customFormat="1" ht="12.75">
      <c r="J139" s="3"/>
      <c r="L139" s="304"/>
      <c r="M139" s="231"/>
      <c r="N139" s="231"/>
      <c r="O139" s="231"/>
      <c r="P139" s="231"/>
      <c r="Q139" s="231"/>
      <c r="R139" s="231"/>
      <c r="S139" s="231"/>
      <c r="T139" s="231"/>
      <c r="U139" s="231"/>
      <c r="V139" s="231"/>
      <c r="W139" s="231"/>
      <c r="X139" s="231"/>
      <c r="Y139" s="231"/>
      <c r="Z139" s="231"/>
      <c r="AA139" s="231"/>
      <c r="AB139" s="231"/>
      <c r="AC139" s="231"/>
      <c r="AD139" s="231"/>
      <c r="AE139" s="231"/>
      <c r="AF139" s="231"/>
      <c r="AG139" s="231"/>
    </row>
    <row r="140" spans="10:33" s="1" customFormat="1" ht="12.75">
      <c r="J140" s="3"/>
      <c r="L140" s="304"/>
      <c r="M140" s="231"/>
      <c r="N140" s="231"/>
      <c r="O140" s="231"/>
      <c r="P140" s="231"/>
      <c r="Q140" s="231"/>
      <c r="R140" s="231"/>
      <c r="S140" s="231"/>
      <c r="T140" s="231"/>
      <c r="U140" s="231"/>
      <c r="V140" s="231"/>
      <c r="W140" s="231"/>
      <c r="X140" s="231"/>
      <c r="Y140" s="231"/>
      <c r="Z140" s="231"/>
      <c r="AA140" s="231"/>
      <c r="AB140" s="231"/>
      <c r="AC140" s="231"/>
      <c r="AD140" s="231"/>
      <c r="AE140" s="231"/>
      <c r="AF140" s="231"/>
      <c r="AG140" s="231"/>
    </row>
    <row r="141" spans="10:33" s="1" customFormat="1" ht="12.75">
      <c r="J141" s="3"/>
      <c r="L141" s="304"/>
      <c r="M141" s="231"/>
      <c r="N141" s="231"/>
      <c r="O141" s="231"/>
      <c r="P141" s="231"/>
      <c r="Q141" s="231"/>
      <c r="R141" s="231"/>
      <c r="S141" s="231"/>
      <c r="T141" s="231"/>
      <c r="U141" s="231"/>
      <c r="V141" s="231"/>
      <c r="W141" s="231"/>
      <c r="X141" s="231"/>
      <c r="Y141" s="231"/>
      <c r="Z141" s="231"/>
      <c r="AA141" s="231"/>
      <c r="AB141" s="231"/>
      <c r="AC141" s="231"/>
      <c r="AD141" s="231"/>
      <c r="AE141" s="231"/>
      <c r="AF141" s="231"/>
      <c r="AG141" s="231"/>
    </row>
    <row r="142" spans="10:33" s="1" customFormat="1" ht="12.75">
      <c r="J142" s="3"/>
      <c r="L142" s="304"/>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row>
    <row r="143" spans="10:33" s="1" customFormat="1" ht="12.75">
      <c r="J143" s="3"/>
      <c r="L143" s="304"/>
      <c r="M143" s="231"/>
      <c r="N143" s="231"/>
      <c r="O143" s="231"/>
      <c r="P143" s="231"/>
      <c r="Q143" s="231"/>
      <c r="R143" s="231"/>
      <c r="S143" s="231"/>
      <c r="T143" s="231"/>
      <c r="U143" s="231"/>
      <c r="V143" s="231"/>
      <c r="W143" s="231"/>
      <c r="X143" s="231"/>
      <c r="Y143" s="231"/>
      <c r="Z143" s="231"/>
      <c r="AA143" s="231"/>
      <c r="AB143" s="231"/>
      <c r="AC143" s="231"/>
      <c r="AD143" s="231"/>
      <c r="AE143" s="231"/>
      <c r="AF143" s="231"/>
      <c r="AG143" s="231"/>
    </row>
    <row r="144" spans="10:33" s="1" customFormat="1" ht="12.75">
      <c r="J144" s="3"/>
      <c r="L144" s="304"/>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row>
    <row r="145" spans="10:33" s="1" customFormat="1" ht="12.75">
      <c r="J145" s="3"/>
      <c r="L145" s="304"/>
      <c r="M145" s="231"/>
      <c r="N145" s="231"/>
      <c r="O145" s="231"/>
      <c r="P145" s="231"/>
      <c r="Q145" s="231"/>
      <c r="R145" s="231"/>
      <c r="S145" s="231"/>
      <c r="T145" s="231"/>
      <c r="U145" s="231"/>
      <c r="V145" s="231"/>
      <c r="W145" s="231"/>
      <c r="X145" s="231"/>
      <c r="Y145" s="231"/>
      <c r="Z145" s="231"/>
      <c r="AA145" s="231"/>
      <c r="AB145" s="231"/>
      <c r="AC145" s="231"/>
      <c r="AD145" s="231"/>
      <c r="AE145" s="231"/>
      <c r="AF145" s="231"/>
      <c r="AG145" s="231"/>
    </row>
    <row r="146" spans="10:33" s="1" customFormat="1" ht="12.75">
      <c r="J146" s="3"/>
      <c r="L146" s="304"/>
      <c r="M146" s="231"/>
      <c r="N146" s="231"/>
      <c r="O146" s="231"/>
      <c r="P146" s="231"/>
      <c r="Q146" s="231"/>
      <c r="R146" s="231"/>
      <c r="S146" s="231"/>
      <c r="T146" s="231"/>
      <c r="U146" s="231"/>
      <c r="V146" s="231"/>
      <c r="W146" s="231"/>
      <c r="X146" s="231"/>
      <c r="Y146" s="231"/>
      <c r="Z146" s="231"/>
      <c r="AA146" s="231"/>
      <c r="AB146" s="231"/>
      <c r="AC146" s="231"/>
      <c r="AD146" s="231"/>
      <c r="AE146" s="231"/>
      <c r="AF146" s="231"/>
      <c r="AG146" s="231"/>
    </row>
    <row r="147" spans="10:33" s="1" customFormat="1" ht="12.75">
      <c r="J147" s="3"/>
      <c r="L147" s="304"/>
      <c r="M147" s="231"/>
      <c r="N147" s="231"/>
      <c r="O147" s="231"/>
      <c r="P147" s="231"/>
      <c r="Q147" s="231"/>
      <c r="R147" s="231"/>
      <c r="S147" s="231"/>
      <c r="T147" s="231"/>
      <c r="U147" s="231"/>
      <c r="V147" s="231"/>
      <c r="W147" s="231"/>
      <c r="X147" s="231"/>
      <c r="Y147" s="231"/>
      <c r="Z147" s="231"/>
      <c r="AA147" s="231"/>
      <c r="AB147" s="231"/>
      <c r="AC147" s="231"/>
      <c r="AD147" s="231"/>
      <c r="AE147" s="231"/>
      <c r="AF147" s="231"/>
      <c r="AG147" s="231"/>
    </row>
    <row r="148" spans="10:33" s="1" customFormat="1" ht="12.75">
      <c r="J148" s="3"/>
      <c r="L148" s="304"/>
      <c r="M148" s="231"/>
      <c r="N148" s="231"/>
      <c r="O148" s="231"/>
      <c r="P148" s="231"/>
      <c r="Q148" s="231"/>
      <c r="R148" s="231"/>
      <c r="S148" s="231"/>
      <c r="T148" s="231"/>
      <c r="U148" s="231"/>
      <c r="V148" s="231"/>
      <c r="W148" s="231"/>
      <c r="X148" s="231"/>
      <c r="Y148" s="231"/>
      <c r="Z148" s="231"/>
      <c r="AA148" s="231"/>
      <c r="AB148" s="231"/>
      <c r="AC148" s="231"/>
      <c r="AD148" s="231"/>
      <c r="AE148" s="231"/>
      <c r="AF148" s="231"/>
      <c r="AG148" s="231"/>
    </row>
    <row r="149" spans="10:33" s="1" customFormat="1" ht="12.75">
      <c r="J149" s="3"/>
      <c r="L149" s="304"/>
      <c r="M149" s="231"/>
      <c r="N149" s="231"/>
      <c r="O149" s="231"/>
      <c r="P149" s="231"/>
      <c r="Q149" s="231"/>
      <c r="R149" s="231"/>
      <c r="S149" s="231"/>
      <c r="T149" s="231"/>
      <c r="U149" s="231"/>
      <c r="V149" s="231"/>
      <c r="W149" s="231"/>
      <c r="X149" s="231"/>
      <c r="Y149" s="231"/>
      <c r="Z149" s="231"/>
      <c r="AA149" s="231"/>
      <c r="AB149" s="231"/>
      <c r="AC149" s="231"/>
      <c r="AD149" s="231"/>
      <c r="AE149" s="231"/>
      <c r="AF149" s="231"/>
      <c r="AG149" s="231"/>
    </row>
    <row r="150" spans="10:33" s="1" customFormat="1" ht="12.75">
      <c r="J150" s="3"/>
      <c r="L150" s="304"/>
      <c r="M150" s="231"/>
      <c r="N150" s="231"/>
      <c r="O150" s="231"/>
      <c r="P150" s="231"/>
      <c r="Q150" s="231"/>
      <c r="R150" s="231"/>
      <c r="S150" s="231"/>
      <c r="T150" s="231"/>
      <c r="U150" s="231"/>
      <c r="V150" s="231"/>
      <c r="W150" s="231"/>
      <c r="X150" s="231"/>
      <c r="Y150" s="231"/>
      <c r="Z150" s="231"/>
      <c r="AA150" s="231"/>
      <c r="AB150" s="231"/>
      <c r="AC150" s="231"/>
      <c r="AD150" s="231"/>
      <c r="AE150" s="231"/>
      <c r="AF150" s="231"/>
      <c r="AG150" s="231"/>
    </row>
    <row r="151" spans="10:33" s="1" customFormat="1" ht="12.75">
      <c r="J151" s="3"/>
      <c r="L151" s="304"/>
      <c r="M151" s="231"/>
      <c r="N151" s="231"/>
      <c r="O151" s="231"/>
      <c r="P151" s="231"/>
      <c r="Q151" s="231"/>
      <c r="R151" s="231"/>
      <c r="S151" s="231"/>
      <c r="T151" s="231"/>
      <c r="U151" s="231"/>
      <c r="V151" s="231"/>
      <c r="W151" s="231"/>
      <c r="X151" s="231"/>
      <c r="Y151" s="231"/>
      <c r="Z151" s="231"/>
      <c r="AA151" s="231"/>
      <c r="AB151" s="231"/>
      <c r="AC151" s="231"/>
      <c r="AD151" s="231"/>
      <c r="AE151" s="231"/>
      <c r="AF151" s="231"/>
      <c r="AG151" s="231"/>
    </row>
    <row r="152" spans="10:33" s="1" customFormat="1" ht="12.75">
      <c r="J152" s="3"/>
      <c r="L152" s="304"/>
      <c r="M152" s="231"/>
      <c r="N152" s="231"/>
      <c r="O152" s="231"/>
      <c r="P152" s="231"/>
      <c r="Q152" s="231"/>
      <c r="R152" s="231"/>
      <c r="S152" s="231"/>
      <c r="T152" s="231"/>
      <c r="U152" s="231"/>
      <c r="V152" s="231"/>
      <c r="W152" s="231"/>
      <c r="X152" s="231"/>
      <c r="Y152" s="231"/>
      <c r="Z152" s="231"/>
      <c r="AA152" s="231"/>
      <c r="AB152" s="231"/>
      <c r="AC152" s="231"/>
      <c r="AD152" s="231"/>
      <c r="AE152" s="231"/>
      <c r="AF152" s="231"/>
      <c r="AG152" s="231"/>
    </row>
    <row r="153" spans="10:33" s="1" customFormat="1" ht="12.75">
      <c r="J153" s="3"/>
      <c r="L153" s="304"/>
      <c r="M153" s="231"/>
      <c r="N153" s="231"/>
      <c r="O153" s="231"/>
      <c r="P153" s="231"/>
      <c r="Q153" s="231"/>
      <c r="R153" s="231"/>
      <c r="S153" s="231"/>
      <c r="T153" s="231"/>
      <c r="U153" s="231"/>
      <c r="V153" s="231"/>
      <c r="W153" s="231"/>
      <c r="X153" s="231"/>
      <c r="Y153" s="231"/>
      <c r="Z153" s="231"/>
      <c r="AA153" s="231"/>
      <c r="AB153" s="231"/>
      <c r="AC153" s="231"/>
      <c r="AD153" s="231"/>
      <c r="AE153" s="231"/>
      <c r="AF153" s="231"/>
      <c r="AG153" s="231"/>
    </row>
    <row r="154" spans="10:33" s="1" customFormat="1" ht="12.75">
      <c r="J154" s="3"/>
      <c r="L154" s="304"/>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row>
    <row r="155" spans="10:33" s="1" customFormat="1" ht="12.75">
      <c r="J155" s="3"/>
      <c r="L155" s="304"/>
      <c r="M155" s="231"/>
      <c r="N155" s="231"/>
      <c r="O155" s="231"/>
      <c r="P155" s="231"/>
      <c r="Q155" s="231"/>
      <c r="R155" s="231"/>
      <c r="S155" s="231"/>
      <c r="T155" s="231"/>
      <c r="U155" s="231"/>
      <c r="V155" s="231"/>
      <c r="W155" s="231"/>
      <c r="X155" s="231"/>
      <c r="Y155" s="231"/>
      <c r="Z155" s="231"/>
      <c r="AA155" s="231"/>
      <c r="AB155" s="231"/>
      <c r="AC155" s="231"/>
      <c r="AD155" s="231"/>
      <c r="AE155" s="231"/>
      <c r="AF155" s="231"/>
      <c r="AG155" s="231"/>
    </row>
    <row r="156" spans="10:33" s="1" customFormat="1" ht="12.75">
      <c r="J156" s="3"/>
      <c r="L156" s="304"/>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row>
    <row r="157" spans="10:33" s="1" customFormat="1" ht="12.75">
      <c r="J157" s="3"/>
      <c r="L157" s="304"/>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row>
    <row r="158" spans="10:33" s="1" customFormat="1" ht="12.75">
      <c r="J158" s="3"/>
      <c r="L158" s="304"/>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row>
    <row r="159" spans="10:33" s="1" customFormat="1" ht="12.75">
      <c r="J159" s="3"/>
      <c r="L159" s="304"/>
      <c r="M159" s="231"/>
      <c r="N159" s="231"/>
      <c r="O159" s="231"/>
      <c r="P159" s="231"/>
      <c r="Q159" s="231"/>
      <c r="R159" s="231"/>
      <c r="S159" s="231"/>
      <c r="T159" s="231"/>
      <c r="U159" s="231"/>
      <c r="V159" s="231"/>
      <c r="W159" s="231"/>
      <c r="X159" s="231"/>
      <c r="Y159" s="231"/>
      <c r="Z159" s="231"/>
      <c r="AA159" s="231"/>
      <c r="AB159" s="231"/>
      <c r="AC159" s="231"/>
      <c r="AD159" s="231"/>
      <c r="AE159" s="231"/>
      <c r="AF159" s="231"/>
      <c r="AG159" s="231"/>
    </row>
    <row r="160" spans="10:33" s="1" customFormat="1" ht="12.75">
      <c r="J160" s="3"/>
      <c r="L160" s="304"/>
      <c r="M160" s="231"/>
      <c r="N160" s="231"/>
      <c r="O160" s="231"/>
      <c r="P160" s="231"/>
      <c r="Q160" s="231"/>
      <c r="R160" s="231"/>
      <c r="S160" s="231"/>
      <c r="T160" s="231"/>
      <c r="U160" s="231"/>
      <c r="V160" s="231"/>
      <c r="W160" s="231"/>
      <c r="X160" s="231"/>
      <c r="Y160" s="231"/>
      <c r="Z160" s="231"/>
      <c r="AA160" s="231"/>
      <c r="AB160" s="231"/>
      <c r="AC160" s="231"/>
      <c r="AD160" s="231"/>
      <c r="AE160" s="231"/>
      <c r="AF160" s="231"/>
      <c r="AG160" s="231"/>
    </row>
    <row r="161" spans="10:33" s="1" customFormat="1" ht="12.75">
      <c r="J161" s="3"/>
      <c r="L161" s="304"/>
      <c r="M161" s="231"/>
      <c r="N161" s="231"/>
      <c r="O161" s="231"/>
      <c r="P161" s="231"/>
      <c r="Q161" s="231"/>
      <c r="R161" s="231"/>
      <c r="S161" s="231"/>
      <c r="T161" s="231"/>
      <c r="U161" s="231"/>
      <c r="V161" s="231"/>
      <c r="W161" s="231"/>
      <c r="X161" s="231"/>
      <c r="Y161" s="231"/>
      <c r="Z161" s="231"/>
      <c r="AA161" s="231"/>
      <c r="AB161" s="231"/>
      <c r="AC161" s="231"/>
      <c r="AD161" s="231"/>
      <c r="AE161" s="231"/>
      <c r="AF161" s="231"/>
      <c r="AG161" s="231"/>
    </row>
    <row r="162" spans="10:33" s="1" customFormat="1" ht="12.75">
      <c r="J162" s="3"/>
      <c r="L162" s="304"/>
      <c r="M162" s="231"/>
      <c r="N162" s="231"/>
      <c r="O162" s="231"/>
      <c r="P162" s="231"/>
      <c r="Q162" s="231"/>
      <c r="R162" s="231"/>
      <c r="S162" s="231"/>
      <c r="T162" s="231"/>
      <c r="U162" s="231"/>
      <c r="V162" s="231"/>
      <c r="W162" s="231"/>
      <c r="X162" s="231"/>
      <c r="Y162" s="231"/>
      <c r="Z162" s="231"/>
      <c r="AA162" s="231"/>
      <c r="AB162" s="231"/>
      <c r="AC162" s="231"/>
      <c r="AD162" s="231"/>
      <c r="AE162" s="231"/>
      <c r="AF162" s="231"/>
      <c r="AG162" s="231"/>
    </row>
    <row r="163" spans="10:33" s="1" customFormat="1" ht="12.75">
      <c r="J163" s="3"/>
      <c r="L163" s="304"/>
      <c r="M163" s="231"/>
      <c r="N163" s="231"/>
      <c r="O163" s="231"/>
      <c r="P163" s="231"/>
      <c r="Q163" s="231"/>
      <c r="R163" s="231"/>
      <c r="S163" s="231"/>
      <c r="T163" s="231"/>
      <c r="U163" s="231"/>
      <c r="V163" s="231"/>
      <c r="W163" s="231"/>
      <c r="X163" s="231"/>
      <c r="Y163" s="231"/>
      <c r="Z163" s="231"/>
      <c r="AA163" s="231"/>
      <c r="AB163" s="231"/>
      <c r="AC163" s="231"/>
      <c r="AD163" s="231"/>
      <c r="AE163" s="231"/>
      <c r="AF163" s="231"/>
      <c r="AG163" s="231"/>
    </row>
    <row r="164" spans="10:33" s="1" customFormat="1" ht="12.75">
      <c r="J164" s="3"/>
      <c r="L164" s="304"/>
      <c r="M164" s="231"/>
      <c r="N164" s="231"/>
      <c r="O164" s="231"/>
      <c r="P164" s="231"/>
      <c r="Q164" s="231"/>
      <c r="R164" s="231"/>
      <c r="S164" s="231"/>
      <c r="T164" s="231"/>
      <c r="U164" s="231"/>
      <c r="V164" s="231"/>
      <c r="W164" s="231"/>
      <c r="X164" s="231"/>
      <c r="Y164" s="231"/>
      <c r="Z164" s="231"/>
      <c r="AA164" s="231"/>
      <c r="AB164" s="231"/>
      <c r="AC164" s="231"/>
      <c r="AD164" s="231"/>
      <c r="AE164" s="231"/>
      <c r="AF164" s="231"/>
      <c r="AG164" s="231"/>
    </row>
    <row r="165" spans="10:33" s="1" customFormat="1" ht="12.75">
      <c r="J165" s="3"/>
      <c r="L165" s="304"/>
      <c r="M165" s="231"/>
      <c r="N165" s="231"/>
      <c r="O165" s="231"/>
      <c r="P165" s="231"/>
      <c r="Q165" s="231"/>
      <c r="R165" s="231"/>
      <c r="S165" s="231"/>
      <c r="T165" s="231"/>
      <c r="U165" s="231"/>
      <c r="V165" s="231"/>
      <c r="W165" s="231"/>
      <c r="X165" s="231"/>
      <c r="Y165" s="231"/>
      <c r="Z165" s="231"/>
      <c r="AA165" s="231"/>
      <c r="AB165" s="231"/>
      <c r="AC165" s="231"/>
      <c r="AD165" s="231"/>
      <c r="AE165" s="231"/>
      <c r="AF165" s="231"/>
      <c r="AG165" s="231"/>
    </row>
    <row r="166" spans="10:33" s="1" customFormat="1" ht="12.75">
      <c r="J166" s="3"/>
      <c r="L166" s="304"/>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row>
    <row r="167" spans="10:33" s="1" customFormat="1" ht="12.75">
      <c r="J167" s="3"/>
      <c r="L167" s="304"/>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row>
    <row r="168" spans="10:33" s="1" customFormat="1" ht="12.75">
      <c r="J168" s="3"/>
      <c r="L168" s="304"/>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row>
    <row r="169" spans="10:33" s="1" customFormat="1" ht="12.75">
      <c r="J169" s="3"/>
      <c r="L169" s="304"/>
      <c r="M169" s="231"/>
      <c r="N169" s="231"/>
      <c r="O169" s="231"/>
      <c r="P169" s="231"/>
      <c r="Q169" s="231"/>
      <c r="R169" s="231"/>
      <c r="S169" s="231"/>
      <c r="T169" s="231"/>
      <c r="U169" s="231"/>
      <c r="V169" s="231"/>
      <c r="W169" s="231"/>
      <c r="X169" s="231"/>
      <c r="Y169" s="231"/>
      <c r="Z169" s="231"/>
      <c r="AA169" s="231"/>
      <c r="AB169" s="231"/>
      <c r="AC169" s="231"/>
      <c r="AD169" s="231"/>
      <c r="AE169" s="231"/>
      <c r="AF169" s="231"/>
      <c r="AG169" s="231"/>
    </row>
    <row r="170" spans="10:33" s="1" customFormat="1" ht="12.75">
      <c r="J170" s="3"/>
      <c r="L170" s="304"/>
      <c r="M170" s="231"/>
      <c r="N170" s="231"/>
      <c r="O170" s="231"/>
      <c r="P170" s="231"/>
      <c r="Q170" s="231"/>
      <c r="R170" s="231"/>
      <c r="S170" s="231"/>
      <c r="T170" s="231"/>
      <c r="U170" s="231"/>
      <c r="V170" s="231"/>
      <c r="W170" s="231"/>
      <c r="X170" s="231"/>
      <c r="Y170" s="231"/>
      <c r="Z170" s="231"/>
      <c r="AA170" s="231"/>
      <c r="AB170" s="231"/>
      <c r="AC170" s="231"/>
      <c r="AD170" s="231"/>
      <c r="AE170" s="231"/>
      <c r="AF170" s="231"/>
      <c r="AG170" s="231"/>
    </row>
    <row r="171" spans="10:33" s="1" customFormat="1" ht="12.75">
      <c r="J171" s="3"/>
      <c r="L171" s="304"/>
      <c r="M171" s="231"/>
      <c r="N171" s="231"/>
      <c r="O171" s="231"/>
      <c r="P171" s="231"/>
      <c r="Q171" s="231"/>
      <c r="R171" s="231"/>
      <c r="S171" s="231"/>
      <c r="T171" s="231"/>
      <c r="U171" s="231"/>
      <c r="V171" s="231"/>
      <c r="W171" s="231"/>
      <c r="X171" s="231"/>
      <c r="Y171" s="231"/>
      <c r="Z171" s="231"/>
      <c r="AA171" s="231"/>
      <c r="AB171" s="231"/>
      <c r="AC171" s="231"/>
      <c r="AD171" s="231"/>
      <c r="AE171" s="231"/>
      <c r="AF171" s="231"/>
      <c r="AG171" s="231"/>
    </row>
    <row r="172" spans="10:33" s="1" customFormat="1" ht="12.75">
      <c r="J172" s="3"/>
      <c r="L172" s="304"/>
      <c r="M172" s="231"/>
      <c r="N172" s="231"/>
      <c r="O172" s="231"/>
      <c r="P172" s="231"/>
      <c r="Q172" s="231"/>
      <c r="R172" s="231"/>
      <c r="S172" s="231"/>
      <c r="T172" s="231"/>
      <c r="U172" s="231"/>
      <c r="V172" s="231"/>
      <c r="W172" s="231"/>
      <c r="X172" s="231"/>
      <c r="Y172" s="231"/>
      <c r="Z172" s="231"/>
      <c r="AA172" s="231"/>
      <c r="AB172" s="231"/>
      <c r="AC172" s="231"/>
      <c r="AD172" s="231"/>
      <c r="AE172" s="231"/>
      <c r="AF172" s="231"/>
      <c r="AG172" s="231"/>
    </row>
    <row r="173" spans="10:33" s="1" customFormat="1" ht="12.75">
      <c r="J173" s="3"/>
      <c r="L173" s="304"/>
      <c r="M173" s="231"/>
      <c r="N173" s="231"/>
      <c r="O173" s="231"/>
      <c r="P173" s="231"/>
      <c r="Q173" s="231"/>
      <c r="R173" s="231"/>
      <c r="S173" s="231"/>
      <c r="T173" s="231"/>
      <c r="U173" s="231"/>
      <c r="V173" s="231"/>
      <c r="W173" s="231"/>
      <c r="X173" s="231"/>
      <c r="Y173" s="231"/>
      <c r="Z173" s="231"/>
      <c r="AA173" s="231"/>
      <c r="AB173" s="231"/>
      <c r="AC173" s="231"/>
      <c r="AD173" s="231"/>
      <c r="AE173" s="231"/>
      <c r="AF173" s="231"/>
      <c r="AG173" s="231"/>
    </row>
    <row r="174" spans="10:33" s="1" customFormat="1" ht="12.75">
      <c r="J174" s="3"/>
      <c r="L174" s="304"/>
      <c r="M174" s="231"/>
      <c r="N174" s="231"/>
      <c r="O174" s="231"/>
      <c r="P174" s="231"/>
      <c r="Q174" s="231"/>
      <c r="R174" s="231"/>
      <c r="S174" s="231"/>
      <c r="T174" s="231"/>
      <c r="U174" s="231"/>
      <c r="V174" s="231"/>
      <c r="W174" s="231"/>
      <c r="X174" s="231"/>
      <c r="Y174" s="231"/>
      <c r="Z174" s="231"/>
      <c r="AA174" s="231"/>
      <c r="AB174" s="231"/>
      <c r="AC174" s="231"/>
      <c r="AD174" s="231"/>
      <c r="AE174" s="231"/>
      <c r="AF174" s="231"/>
      <c r="AG174" s="231"/>
    </row>
    <row r="175" spans="10:33" s="1" customFormat="1" ht="12.75">
      <c r="J175" s="3"/>
      <c r="L175" s="304"/>
      <c r="M175" s="231"/>
      <c r="N175" s="231"/>
      <c r="O175" s="231"/>
      <c r="P175" s="231"/>
      <c r="Q175" s="231"/>
      <c r="R175" s="231"/>
      <c r="S175" s="231"/>
      <c r="T175" s="231"/>
      <c r="U175" s="231"/>
      <c r="V175" s="231"/>
      <c r="W175" s="231"/>
      <c r="X175" s="231"/>
      <c r="Y175" s="231"/>
      <c r="Z175" s="231"/>
      <c r="AA175" s="231"/>
      <c r="AB175" s="231"/>
      <c r="AC175" s="231"/>
      <c r="AD175" s="231"/>
      <c r="AE175" s="231"/>
      <c r="AF175" s="231"/>
      <c r="AG175" s="231"/>
    </row>
    <row r="176" spans="10:33" s="1" customFormat="1" ht="12.75">
      <c r="J176" s="3"/>
      <c r="L176" s="304"/>
      <c r="M176" s="231"/>
      <c r="N176" s="231"/>
      <c r="O176" s="231"/>
      <c r="P176" s="231"/>
      <c r="Q176" s="231"/>
      <c r="R176" s="231"/>
      <c r="S176" s="231"/>
      <c r="T176" s="231"/>
      <c r="U176" s="231"/>
      <c r="V176" s="231"/>
      <c r="W176" s="231"/>
      <c r="X176" s="231"/>
      <c r="Y176" s="231"/>
      <c r="Z176" s="231"/>
      <c r="AA176" s="231"/>
      <c r="AB176" s="231"/>
      <c r="AC176" s="231"/>
      <c r="AD176" s="231"/>
      <c r="AE176" s="231"/>
      <c r="AF176" s="231"/>
      <c r="AG176" s="231"/>
    </row>
    <row r="177" spans="10:33" s="1" customFormat="1" ht="12.75">
      <c r="J177" s="3"/>
      <c r="L177" s="304"/>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row>
    <row r="178" spans="10:33" s="1" customFormat="1" ht="12.75">
      <c r="J178" s="3"/>
      <c r="L178" s="304"/>
      <c r="M178" s="231"/>
      <c r="N178" s="231"/>
      <c r="O178" s="231"/>
      <c r="P178" s="231"/>
      <c r="Q178" s="231"/>
      <c r="R178" s="231"/>
      <c r="S178" s="231"/>
      <c r="T178" s="231"/>
      <c r="U178" s="231"/>
      <c r="V178" s="231"/>
      <c r="W178" s="231"/>
      <c r="X178" s="231"/>
      <c r="Y178" s="231"/>
      <c r="Z178" s="231"/>
      <c r="AA178" s="231"/>
      <c r="AB178" s="231"/>
      <c r="AC178" s="231"/>
      <c r="AD178" s="231"/>
      <c r="AE178" s="231"/>
      <c r="AF178" s="231"/>
      <c r="AG178" s="231"/>
    </row>
  </sheetData>
  <sheetProtection password="CC01" sheet="1" objects="1" scenarios="1" selectLockedCells="1"/>
  <mergeCells count="114">
    <mergeCell ref="B96:H96"/>
    <mergeCell ref="B97:H97"/>
    <mergeCell ref="B98:H98"/>
    <mergeCell ref="C108:K108"/>
    <mergeCell ref="C110:K110"/>
    <mergeCell ref="A111:G111"/>
    <mergeCell ref="H111:K111"/>
    <mergeCell ref="B88:H88"/>
    <mergeCell ref="B104:G104"/>
    <mergeCell ref="B105:G105"/>
    <mergeCell ref="B106:G106"/>
    <mergeCell ref="B100:H100"/>
    <mergeCell ref="A102:G102"/>
    <mergeCell ref="B103:G103"/>
    <mergeCell ref="B89:H89"/>
    <mergeCell ref="B99:H99"/>
    <mergeCell ref="B95:H95"/>
    <mergeCell ref="B92:H92"/>
    <mergeCell ref="B93:H93"/>
    <mergeCell ref="A91:H91"/>
    <mergeCell ref="B94:H94"/>
    <mergeCell ref="A7:D7"/>
    <mergeCell ref="G9:J9"/>
    <mergeCell ref="G11:J11"/>
    <mergeCell ref="B11:D11"/>
    <mergeCell ref="E9:F9"/>
    <mergeCell ref="A14:L14"/>
    <mergeCell ref="A9:D9"/>
    <mergeCell ref="A10:D10"/>
    <mergeCell ref="A122:F122"/>
    <mergeCell ref="I122:L122"/>
    <mergeCell ref="A115:L115"/>
    <mergeCell ref="A116:K116"/>
    <mergeCell ref="A118:F118"/>
    <mergeCell ref="A119:F119"/>
    <mergeCell ref="A112:L112"/>
    <mergeCell ref="A113:L113"/>
    <mergeCell ref="A114:L114"/>
    <mergeCell ref="A120:F120"/>
    <mergeCell ref="A121:F121"/>
    <mergeCell ref="I121:L121"/>
    <mergeCell ref="H118:L118"/>
    <mergeCell ref="H119:L119"/>
    <mergeCell ref="H120:L120"/>
    <mergeCell ref="B74:H74"/>
    <mergeCell ref="A81:H81"/>
    <mergeCell ref="B82:H82"/>
    <mergeCell ref="A57:H57"/>
    <mergeCell ref="B48:H48"/>
    <mergeCell ref="B52:H52"/>
    <mergeCell ref="B86:H86"/>
    <mergeCell ref="B87:H87"/>
    <mergeCell ref="B85:H85"/>
    <mergeCell ref="A79:L79"/>
    <mergeCell ref="B84:H84"/>
    <mergeCell ref="B83:H83"/>
    <mergeCell ref="B75:H75"/>
    <mergeCell ref="B76:H76"/>
    <mergeCell ref="A69:L69"/>
    <mergeCell ref="B65:H65"/>
    <mergeCell ref="B66:H66"/>
    <mergeCell ref="B67:H67"/>
    <mergeCell ref="B72:H72"/>
    <mergeCell ref="A71:H71"/>
    <mergeCell ref="B73:H73"/>
    <mergeCell ref="B68:H68"/>
    <mergeCell ref="B62:H62"/>
    <mergeCell ref="B78:H78"/>
    <mergeCell ref="B77:H77"/>
    <mergeCell ref="A1:F1"/>
    <mergeCell ref="H1:L2"/>
    <mergeCell ref="I3:J3"/>
    <mergeCell ref="K3:L3"/>
    <mergeCell ref="A2:F2"/>
    <mergeCell ref="A3:D3"/>
    <mergeCell ref="B42:H42"/>
    <mergeCell ref="A41:H41"/>
    <mergeCell ref="A17:H17"/>
    <mergeCell ref="A20:H20"/>
    <mergeCell ref="A25:H25"/>
    <mergeCell ref="A39:L39"/>
    <mergeCell ref="B26:H26"/>
    <mergeCell ref="B27:H27"/>
    <mergeCell ref="B36:H36"/>
    <mergeCell ref="A15:L15"/>
    <mergeCell ref="B37:H37"/>
    <mergeCell ref="A38:H38"/>
    <mergeCell ref="I38:K38"/>
    <mergeCell ref="A16:L16"/>
    <mergeCell ref="B23:H23"/>
    <mergeCell ref="B32:H32"/>
    <mergeCell ref="A5:D5"/>
    <mergeCell ref="G5:J7"/>
    <mergeCell ref="A29:H29"/>
    <mergeCell ref="A35:H35"/>
    <mergeCell ref="B18:H18"/>
    <mergeCell ref="B21:H21"/>
    <mergeCell ref="B22:H22"/>
    <mergeCell ref="B33:H33"/>
    <mergeCell ref="B30:H30"/>
    <mergeCell ref="B31:H31"/>
    <mergeCell ref="A61:H61"/>
    <mergeCell ref="A64:H64"/>
    <mergeCell ref="B58:H58"/>
    <mergeCell ref="B49:H49"/>
    <mergeCell ref="B54:H54"/>
    <mergeCell ref="B59:H59"/>
    <mergeCell ref="B53:H53"/>
    <mergeCell ref="B44:H44"/>
    <mergeCell ref="B43:H43"/>
    <mergeCell ref="B55:H55"/>
    <mergeCell ref="A51:H51"/>
    <mergeCell ref="A46:H46"/>
    <mergeCell ref="B47:H47"/>
  </mergeCells>
  <conditionalFormatting sqref="L7 L9">
    <cfRule type="cellIs" priority="4" dxfId="47" operator="equal" stopIfTrue="1">
      <formula>0</formula>
    </cfRule>
  </conditionalFormatting>
  <conditionalFormatting sqref="L5">
    <cfRule type="cellIs" priority="1" dxfId="47" operator="equal" stopIfTrue="1">
      <formula>0</formula>
    </cfRule>
  </conditionalFormatting>
  <conditionalFormatting sqref="L11">
    <cfRule type="cellIs" priority="2" dxfId="47" operator="equal" stopIfTrue="1">
      <formula>0</formula>
    </cfRule>
  </conditionalFormatting>
  <printOptions horizontalCentered="1"/>
  <pageMargins left="0.39314960629921264" right="0.39000000000000007" top="0.5462992125984252" bottom="0.5131496062992126" header="0.2" footer="0.2"/>
  <pageSetup fitToHeight="3" fitToWidth="1" horizontalDpi="600" verticalDpi="600" orientation="portrait" paperSize="9" scale="72"/>
  <drawing r:id="rId1"/>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AQ169"/>
  <sheetViews>
    <sheetView zoomScale="115" zoomScaleNormal="115" zoomScaleSheetLayoutView="75" zoomScalePageLayoutView="115" workbookViewId="0" topLeftCell="A32">
      <selection activeCell="K21" sqref="K21"/>
    </sheetView>
  </sheetViews>
  <sheetFormatPr defaultColWidth="8.75390625" defaultRowHeight="12.75"/>
  <cols>
    <col min="1" max="1" width="9.75390625" style="56" customWidth="1"/>
    <col min="2" max="2" width="10.375" style="56" customWidth="1"/>
    <col min="3" max="3" width="8.25390625" style="56" customWidth="1"/>
    <col min="4" max="4" width="10.375" style="56" customWidth="1"/>
    <col min="5" max="6" width="9.375" style="56" customWidth="1"/>
    <col min="7" max="7" width="5.375" style="56" customWidth="1"/>
    <col min="8" max="8" width="16.375" style="56" customWidth="1"/>
    <col min="9" max="9" width="11.375" style="56" customWidth="1"/>
    <col min="10" max="10" width="11.375" style="182" customWidth="1"/>
    <col min="11" max="11" width="11.375" style="56" customWidth="1"/>
    <col min="12" max="12" width="14.75390625" style="183" customWidth="1"/>
    <col min="13" max="32" width="8.75390625" style="186" customWidth="1"/>
    <col min="33" max="16384" width="8.75390625" style="56" customWidth="1"/>
  </cols>
  <sheetData>
    <row r="1" spans="1:12" ht="33.75" customHeight="1">
      <c r="A1" s="930" t="s">
        <v>700</v>
      </c>
      <c r="B1" s="930"/>
      <c r="C1" s="930"/>
      <c r="D1" s="930"/>
      <c r="E1" s="930"/>
      <c r="F1" s="930"/>
      <c r="G1" s="230"/>
      <c r="H1" s="358"/>
      <c r="I1" s="884" t="str">
        <f>Договор!E62</f>
        <v>Рекламные услуги</v>
      </c>
      <c r="J1" s="884"/>
      <c r="K1" s="884"/>
      <c r="L1" s="884"/>
    </row>
    <row r="2" spans="1:12" ht="29.25" customHeight="1">
      <c r="A2" s="751" t="str">
        <f>CONCATENATE("к  Договору на участие в ",'содержание '!C61)</f>
        <v>к  Договору на участие в Международном военно-техническом форуме "Армия-2019"</v>
      </c>
      <c r="B2" s="751"/>
      <c r="C2" s="751"/>
      <c r="D2" s="751"/>
      <c r="E2" s="751"/>
      <c r="F2" s="751"/>
      <c r="G2" s="232"/>
      <c r="H2" s="359"/>
      <c r="I2" s="359"/>
      <c r="J2" s="359"/>
      <c r="K2" s="359"/>
      <c r="L2" s="359"/>
    </row>
    <row r="3" spans="1:12" ht="23.25" customHeight="1">
      <c r="A3" s="972" t="str">
        <f>CONCATENATE("№",Договор!C4)</f>
        <v>№АРМИЯ-2019/         /РЕ</v>
      </c>
      <c r="B3" s="972"/>
      <c r="C3" s="972"/>
      <c r="D3" s="972"/>
      <c r="E3" s="380" t="str">
        <f>CONCATENATE("от ",Договор!C6)</f>
        <v>от "…..." …................... 201_г.</v>
      </c>
      <c r="F3" s="307"/>
      <c r="G3" s="308"/>
      <c r="H3" s="233"/>
      <c r="I3" s="970" t="s">
        <v>225</v>
      </c>
      <c r="J3" s="970"/>
      <c r="K3" s="985" t="str">
        <f>CONCATENATE('содержание '!C79)</f>
        <v>19 апреля 2019 г.</v>
      </c>
      <c r="L3" s="985"/>
    </row>
    <row r="4" spans="1:12" ht="3.75" customHeight="1">
      <c r="A4" s="234"/>
      <c r="B4" s="235"/>
      <c r="C4" s="236"/>
      <c r="D4" s="236"/>
      <c r="E4" s="236"/>
      <c r="F4" s="236"/>
      <c r="G4" s="237"/>
      <c r="H4" s="237"/>
      <c r="I4" s="238"/>
      <c r="J4" s="239"/>
      <c r="K4" s="240"/>
      <c r="L4" s="241"/>
    </row>
    <row r="5" spans="1:12" ht="12" customHeight="1">
      <c r="A5" s="995" t="s">
        <v>226</v>
      </c>
      <c r="B5" s="995"/>
      <c r="C5" s="995"/>
      <c r="D5" s="995"/>
      <c r="E5" s="242"/>
      <c r="F5" s="242"/>
      <c r="G5" s="243" t="s">
        <v>71</v>
      </c>
      <c r="H5" s="8"/>
      <c r="I5" s="994">
        <f>CONCATENATE(Реквизиты!B4)</f>
      </c>
      <c r="J5" s="994"/>
      <c r="K5" s="994"/>
      <c r="L5" s="994"/>
    </row>
    <row r="6" spans="1:32" s="67" customFormat="1" ht="2.25" customHeight="1">
      <c r="A6" s="244"/>
      <c r="B6" s="245"/>
      <c r="C6" s="246"/>
      <c r="D6" s="246"/>
      <c r="E6" s="242"/>
      <c r="F6" s="242"/>
      <c r="G6" s="243"/>
      <c r="H6" s="14"/>
      <c r="I6" s="994"/>
      <c r="J6" s="994"/>
      <c r="K6" s="994"/>
      <c r="L6" s="994"/>
      <c r="M6" s="186"/>
      <c r="N6" s="186"/>
      <c r="O6" s="186"/>
      <c r="P6" s="186"/>
      <c r="Q6" s="186"/>
      <c r="R6" s="186"/>
      <c r="S6" s="186"/>
      <c r="T6" s="186"/>
      <c r="U6" s="186"/>
      <c r="V6" s="186"/>
      <c r="W6" s="186"/>
      <c r="X6" s="186"/>
      <c r="Y6" s="186"/>
      <c r="Z6" s="186"/>
      <c r="AA6" s="186"/>
      <c r="AB6" s="186"/>
      <c r="AC6" s="186"/>
      <c r="AD6" s="186"/>
      <c r="AE6" s="186"/>
      <c r="AF6" s="186"/>
    </row>
    <row r="7" spans="1:12" ht="12" customHeight="1">
      <c r="A7" s="892" t="str">
        <f>CONCATENATE(Договор!H8)</f>
        <v>Рулева Елена Николаевна</v>
      </c>
      <c r="B7" s="892"/>
      <c r="C7" s="892"/>
      <c r="D7" s="892"/>
      <c r="E7" s="242"/>
      <c r="F7" s="242"/>
      <c r="G7" s="247"/>
      <c r="H7" s="8"/>
      <c r="I7" s="996"/>
      <c r="J7" s="996"/>
      <c r="K7" s="996"/>
      <c r="L7" s="996"/>
    </row>
    <row r="8" spans="1:32" s="67" customFormat="1" ht="2.25" customHeight="1">
      <c r="A8" s="248"/>
      <c r="B8" s="249"/>
      <c r="C8" s="250"/>
      <c r="D8" s="250"/>
      <c r="E8" s="242"/>
      <c r="F8" s="242"/>
      <c r="G8" s="251"/>
      <c r="H8" s="14"/>
      <c r="I8" s="14"/>
      <c r="J8" s="252"/>
      <c r="K8" s="14"/>
      <c r="L8" s="242"/>
      <c r="M8" s="186"/>
      <c r="N8" s="186"/>
      <c r="O8" s="186"/>
      <c r="P8" s="186"/>
      <c r="Q8" s="186"/>
      <c r="R8" s="186"/>
      <c r="S8" s="186"/>
      <c r="T8" s="186"/>
      <c r="U8" s="186"/>
      <c r="V8" s="186"/>
      <c r="W8" s="186"/>
      <c r="X8" s="186"/>
      <c r="Y8" s="186"/>
      <c r="Z8" s="186"/>
      <c r="AA8" s="186"/>
      <c r="AB8" s="186"/>
      <c r="AC8" s="186"/>
      <c r="AD8" s="186"/>
      <c r="AE8" s="186"/>
      <c r="AF8" s="186"/>
    </row>
    <row r="9" spans="1:12" ht="12" customHeight="1">
      <c r="A9" s="892" t="str">
        <f>CONCATENATE("Тел/факс: ",Договор!B9," ",Договор!D9)</f>
        <v>Тел/факс:  +7 (495) 640-55-00 доб. 413</v>
      </c>
      <c r="B9" s="892"/>
      <c r="C9" s="892"/>
      <c r="D9" s="892"/>
      <c r="E9" s="72"/>
      <c r="F9" s="242"/>
      <c r="G9" s="243" t="s">
        <v>75</v>
      </c>
      <c r="H9" s="8"/>
      <c r="I9" s="976">
        <f>CONCATENATE(Реквизиты!A24)</f>
      </c>
      <c r="J9" s="976"/>
      <c r="K9" s="976"/>
      <c r="L9" s="976"/>
    </row>
    <row r="10" spans="1:32" s="67" customFormat="1" ht="2.25" customHeight="1">
      <c r="A10" s="72"/>
      <c r="B10" s="73"/>
      <c r="C10" s="74"/>
      <c r="D10" s="74"/>
      <c r="E10" s="242"/>
      <c r="F10" s="242"/>
      <c r="G10" s="253"/>
      <c r="H10" s="14"/>
      <c r="I10" s="14"/>
      <c r="J10" s="252"/>
      <c r="K10" s="14"/>
      <c r="L10" s="242"/>
      <c r="M10" s="186"/>
      <c r="N10" s="186"/>
      <c r="O10" s="186"/>
      <c r="P10" s="186"/>
      <c r="Q10" s="186"/>
      <c r="R10" s="186"/>
      <c r="S10" s="186"/>
      <c r="T10" s="186"/>
      <c r="U10" s="186"/>
      <c r="V10" s="186"/>
      <c r="W10" s="186"/>
      <c r="X10" s="186"/>
      <c r="Y10" s="186"/>
      <c r="Z10" s="186"/>
      <c r="AA10" s="186"/>
      <c r="AB10" s="186"/>
      <c r="AC10" s="186"/>
      <c r="AD10" s="186"/>
      <c r="AE10" s="186"/>
      <c r="AF10" s="186"/>
    </row>
    <row r="11" spans="1:12" ht="12" customHeight="1">
      <c r="A11" s="72" t="s">
        <v>76</v>
      </c>
      <c r="B11" s="1029" t="str">
        <f>Договор!H9</f>
        <v>ruleva@icecompany.org</v>
      </c>
      <c r="C11" s="1029"/>
      <c r="D11" s="1029"/>
      <c r="E11" s="1029"/>
      <c r="F11" s="242"/>
      <c r="G11" s="254" t="s">
        <v>77</v>
      </c>
      <c r="H11" s="8"/>
      <c r="I11" s="976">
        <f>CONCATENATE(Реквизиты!B26)</f>
      </c>
      <c r="J11" s="976"/>
      <c r="K11" s="976"/>
      <c r="L11" s="976"/>
    </row>
    <row r="12" spans="1:32" s="67" customFormat="1" ht="3.75" customHeight="1">
      <c r="A12" s="255"/>
      <c r="B12" s="255"/>
      <c r="C12" s="255"/>
      <c r="D12" s="255"/>
      <c r="E12" s="255"/>
      <c r="F12" s="255"/>
      <c r="G12" s="255"/>
      <c r="H12" s="255"/>
      <c r="I12" s="256"/>
      <c r="J12" s="257"/>
      <c r="K12" s="242"/>
      <c r="L12" s="242"/>
      <c r="M12" s="186"/>
      <c r="N12" s="186"/>
      <c r="O12" s="186"/>
      <c r="P12" s="186"/>
      <c r="Q12" s="186"/>
      <c r="R12" s="186"/>
      <c r="S12" s="186"/>
      <c r="T12" s="186"/>
      <c r="U12" s="186"/>
      <c r="V12" s="186"/>
      <c r="W12" s="186"/>
      <c r="X12" s="186"/>
      <c r="Y12" s="186"/>
      <c r="Z12" s="186"/>
      <c r="AA12" s="186"/>
      <c r="AB12" s="186"/>
      <c r="AC12" s="186"/>
      <c r="AD12" s="186"/>
      <c r="AE12" s="186"/>
      <c r="AF12" s="186"/>
    </row>
    <row r="13" spans="1:12" ht="3.75" customHeight="1">
      <c r="A13" s="258"/>
      <c r="B13" s="259"/>
      <c r="C13" s="260"/>
      <c r="D13" s="260"/>
      <c r="E13" s="260"/>
      <c r="F13" s="260"/>
      <c r="G13" s="261"/>
      <c r="H13" s="261"/>
      <c r="I13" s="262"/>
      <c r="J13" s="263"/>
      <c r="K13" s="264"/>
      <c r="L13" s="265"/>
    </row>
    <row r="14" spans="1:26" s="128" customFormat="1" ht="28.5" customHeight="1">
      <c r="A14" s="1000" t="s">
        <v>231</v>
      </c>
      <c r="B14" s="1000"/>
      <c r="C14" s="1000"/>
      <c r="D14" s="1000"/>
      <c r="E14" s="1000"/>
      <c r="F14" s="1000"/>
      <c r="G14" s="1000"/>
      <c r="H14" s="1000"/>
      <c r="I14" s="1000"/>
      <c r="J14" s="1000"/>
      <c r="K14" s="1000"/>
      <c r="L14" s="1000"/>
      <c r="M14" s="186"/>
      <c r="N14" s="186"/>
      <c r="O14" s="186"/>
      <c r="P14" s="186"/>
      <c r="Q14" s="126"/>
      <c r="R14" s="142"/>
      <c r="S14" s="142"/>
      <c r="T14" s="142"/>
      <c r="U14" s="142"/>
      <c r="V14" s="142"/>
      <c r="W14" s="142"/>
      <c r="X14" s="142"/>
      <c r="Y14" s="142"/>
      <c r="Z14" s="142"/>
    </row>
    <row r="15" spans="1:26" s="128" customFormat="1" ht="15.75" customHeight="1">
      <c r="A15" s="1000" t="s">
        <v>350</v>
      </c>
      <c r="B15" s="1000"/>
      <c r="C15" s="1000"/>
      <c r="D15" s="1000"/>
      <c r="E15" s="1000"/>
      <c r="F15" s="1000"/>
      <c r="G15" s="1000"/>
      <c r="H15" s="1000"/>
      <c r="I15" s="1000"/>
      <c r="J15" s="1000"/>
      <c r="K15" s="1000"/>
      <c r="L15" s="1000"/>
      <c r="M15" s="186"/>
      <c r="N15" s="186"/>
      <c r="O15" s="186"/>
      <c r="P15" s="186"/>
      <c r="Q15" s="126"/>
      <c r="R15" s="142"/>
      <c r="S15" s="142"/>
      <c r="T15" s="142"/>
      <c r="U15" s="142"/>
      <c r="V15" s="142"/>
      <c r="W15" s="142"/>
      <c r="X15" s="142"/>
      <c r="Y15" s="142"/>
      <c r="Z15" s="142"/>
    </row>
    <row r="16" spans="1:26" s="159" customFormat="1" ht="33" customHeight="1">
      <c r="A16" s="1026" t="s">
        <v>529</v>
      </c>
      <c r="B16" s="1027"/>
      <c r="C16" s="1027"/>
      <c r="D16" s="1027"/>
      <c r="E16" s="1027"/>
      <c r="F16" s="1027"/>
      <c r="G16" s="1027"/>
      <c r="H16" s="1028"/>
      <c r="I16" s="403" t="s">
        <v>133</v>
      </c>
      <c r="J16" s="403" t="s">
        <v>104</v>
      </c>
      <c r="K16" s="403" t="s">
        <v>134</v>
      </c>
      <c r="L16" s="404" t="s">
        <v>90</v>
      </c>
      <c r="M16" s="200"/>
      <c r="N16" s="200"/>
      <c r="O16" s="200"/>
      <c r="P16" s="200"/>
      <c r="Q16" s="200"/>
      <c r="R16" s="200"/>
      <c r="S16" s="200"/>
      <c r="T16" s="200"/>
      <c r="U16" s="200"/>
      <c r="V16" s="200"/>
      <c r="W16" s="200"/>
      <c r="X16" s="200"/>
      <c r="Y16" s="200"/>
      <c r="Z16" s="200"/>
    </row>
    <row r="17" spans="1:26" s="159" customFormat="1" ht="78" customHeight="1">
      <c r="A17" s="541"/>
      <c r="B17" s="1033" t="s">
        <v>661</v>
      </c>
      <c r="C17" s="1033"/>
      <c r="D17" s="1033"/>
      <c r="E17" s="1033"/>
      <c r="F17" s="1033"/>
      <c r="G17" s="1033"/>
      <c r="H17" s="1033"/>
      <c r="I17" s="542"/>
      <c r="J17" s="542"/>
      <c r="K17" s="542"/>
      <c r="L17" s="543"/>
      <c r="M17" s="200"/>
      <c r="N17" s="200"/>
      <c r="O17" s="200"/>
      <c r="P17" s="200"/>
      <c r="Q17" s="200"/>
      <c r="R17" s="200"/>
      <c r="S17" s="200"/>
      <c r="T17" s="200"/>
      <c r="U17" s="200"/>
      <c r="V17" s="200"/>
      <c r="W17" s="200"/>
      <c r="X17" s="200"/>
      <c r="Y17" s="200"/>
      <c r="Z17" s="200"/>
    </row>
    <row r="18" spans="1:26" s="349" customFormat="1" ht="32.25" customHeight="1">
      <c r="A18" s="318" t="s">
        <v>533</v>
      </c>
      <c r="B18" s="956" t="s">
        <v>644</v>
      </c>
      <c r="C18" s="956"/>
      <c r="D18" s="956"/>
      <c r="E18" s="956"/>
      <c r="F18" s="956"/>
      <c r="G18" s="956"/>
      <c r="H18" s="956"/>
      <c r="I18" s="420" t="s">
        <v>528</v>
      </c>
      <c r="J18" s="319">
        <v>360000</v>
      </c>
      <c r="K18" s="201"/>
      <c r="L18" s="320">
        <f aca="true" t="shared" si="0" ref="L18:L29">J18*K18</f>
        <v>0</v>
      </c>
      <c r="M18" s="202"/>
      <c r="N18" s="202"/>
      <c r="O18" s="202"/>
      <c r="P18" s="202"/>
      <c r="Q18" s="202"/>
      <c r="R18" s="202"/>
      <c r="S18" s="202"/>
      <c r="T18" s="202"/>
      <c r="U18" s="202"/>
      <c r="V18" s="202"/>
      <c r="W18" s="202"/>
      <c r="X18" s="202"/>
      <c r="Y18" s="202"/>
      <c r="Z18" s="202"/>
    </row>
    <row r="19" spans="1:26" s="349" customFormat="1" ht="45" customHeight="1">
      <c r="A19" s="318" t="s">
        <v>534</v>
      </c>
      <c r="B19" s="956" t="s">
        <v>645</v>
      </c>
      <c r="C19" s="956"/>
      <c r="D19" s="956"/>
      <c r="E19" s="956"/>
      <c r="F19" s="956"/>
      <c r="G19" s="956"/>
      <c r="H19" s="956"/>
      <c r="I19" s="420" t="s">
        <v>135</v>
      </c>
      <c r="J19" s="319">
        <v>440000</v>
      </c>
      <c r="K19" s="201"/>
      <c r="L19" s="320">
        <f t="shared" si="0"/>
        <v>0</v>
      </c>
      <c r="M19" s="202"/>
      <c r="N19" s="202"/>
      <c r="O19" s="202"/>
      <c r="P19" s="202"/>
      <c r="Q19" s="202"/>
      <c r="R19" s="202"/>
      <c r="S19" s="202"/>
      <c r="T19" s="202"/>
      <c r="U19" s="202"/>
      <c r="V19" s="202"/>
      <c r="W19" s="202"/>
      <c r="X19" s="202"/>
      <c r="Y19" s="202"/>
      <c r="Z19" s="202"/>
    </row>
    <row r="20" spans="1:26" s="349" customFormat="1" ht="32.25" customHeight="1">
      <c r="A20" s="318" t="s">
        <v>535</v>
      </c>
      <c r="B20" s="956" t="s">
        <v>660</v>
      </c>
      <c r="C20" s="956"/>
      <c r="D20" s="956"/>
      <c r="E20" s="956"/>
      <c r="F20" s="956"/>
      <c r="G20" s="956"/>
      <c r="H20" s="956"/>
      <c r="I20" s="420" t="s">
        <v>528</v>
      </c>
      <c r="J20" s="319">
        <v>160000</v>
      </c>
      <c r="K20" s="201"/>
      <c r="L20" s="320">
        <f>J20*K20</f>
        <v>0</v>
      </c>
      <c r="M20" s="202"/>
      <c r="N20" s="202"/>
      <c r="O20" s="202"/>
      <c r="P20" s="202"/>
      <c r="Q20" s="202"/>
      <c r="R20" s="202"/>
      <c r="S20" s="202"/>
      <c r="T20" s="202"/>
      <c r="U20" s="202"/>
      <c r="V20" s="202"/>
      <c r="W20" s="202"/>
      <c r="X20" s="202"/>
      <c r="Y20" s="202"/>
      <c r="Z20" s="202"/>
    </row>
    <row r="21" spans="1:26" s="349" customFormat="1" ht="32.25" customHeight="1">
      <c r="A21" s="318" t="s">
        <v>536</v>
      </c>
      <c r="B21" s="956" t="s">
        <v>646</v>
      </c>
      <c r="C21" s="956"/>
      <c r="D21" s="956"/>
      <c r="E21" s="956"/>
      <c r="F21" s="956"/>
      <c r="G21" s="956"/>
      <c r="H21" s="956"/>
      <c r="I21" s="420" t="s">
        <v>528</v>
      </c>
      <c r="J21" s="319">
        <v>280000</v>
      </c>
      <c r="K21" s="201"/>
      <c r="L21" s="320">
        <f>J21*K21</f>
        <v>0</v>
      </c>
      <c r="M21" s="202"/>
      <c r="N21" s="202"/>
      <c r="O21" s="202"/>
      <c r="P21" s="202"/>
      <c r="Q21" s="202"/>
      <c r="R21" s="202"/>
      <c r="S21" s="202"/>
      <c r="T21" s="202"/>
      <c r="U21" s="202"/>
      <c r="V21" s="202"/>
      <c r="W21" s="202"/>
      <c r="X21" s="202"/>
      <c r="Y21" s="202"/>
      <c r="Z21" s="202"/>
    </row>
    <row r="22" spans="1:26" s="159" customFormat="1" ht="81.75" customHeight="1">
      <c r="A22" s="541"/>
      <c r="B22" s="1033" t="s">
        <v>553</v>
      </c>
      <c r="C22" s="1033"/>
      <c r="D22" s="1033"/>
      <c r="E22" s="1033"/>
      <c r="F22" s="1033"/>
      <c r="G22" s="1033"/>
      <c r="H22" s="1033"/>
      <c r="I22" s="542"/>
      <c r="J22" s="542"/>
      <c r="K22" s="542"/>
      <c r="L22" s="543"/>
      <c r="M22" s="200"/>
      <c r="N22" s="200"/>
      <c r="O22" s="200"/>
      <c r="P22" s="200"/>
      <c r="Q22" s="200"/>
      <c r="R22" s="200"/>
      <c r="S22" s="200"/>
      <c r="T22" s="200"/>
      <c r="U22" s="200"/>
      <c r="V22" s="200"/>
      <c r="W22" s="200"/>
      <c r="X22" s="200"/>
      <c r="Y22" s="200"/>
      <c r="Z22" s="200"/>
    </row>
    <row r="23" spans="1:26" s="349" customFormat="1" ht="32.25" customHeight="1">
      <c r="A23" s="318" t="s">
        <v>537</v>
      </c>
      <c r="B23" s="956" t="s">
        <v>530</v>
      </c>
      <c r="C23" s="956"/>
      <c r="D23" s="956"/>
      <c r="E23" s="956"/>
      <c r="F23" s="956"/>
      <c r="G23" s="956"/>
      <c r="H23" s="956"/>
      <c r="I23" s="420" t="s">
        <v>135</v>
      </c>
      <c r="J23" s="319">
        <v>45000</v>
      </c>
      <c r="K23" s="201"/>
      <c r="L23" s="320">
        <f t="shared" si="0"/>
        <v>0</v>
      </c>
      <c r="M23" s="202"/>
      <c r="N23" s="202"/>
      <c r="O23" s="202"/>
      <c r="P23" s="202"/>
      <c r="Q23" s="202"/>
      <c r="R23" s="202"/>
      <c r="S23" s="202"/>
      <c r="T23" s="202"/>
      <c r="U23" s="202"/>
      <c r="V23" s="202"/>
      <c r="W23" s="202"/>
      <c r="X23" s="202"/>
      <c r="Y23" s="202"/>
      <c r="Z23" s="202"/>
    </row>
    <row r="24" spans="1:26" s="349" customFormat="1" ht="32.25" customHeight="1">
      <c r="A24" s="318" t="s">
        <v>538</v>
      </c>
      <c r="B24" s="956" t="s">
        <v>613</v>
      </c>
      <c r="C24" s="956"/>
      <c r="D24" s="956"/>
      <c r="E24" s="956"/>
      <c r="F24" s="956"/>
      <c r="G24" s="956"/>
      <c r="H24" s="956"/>
      <c r="I24" s="420" t="s">
        <v>135</v>
      </c>
      <c r="J24" s="319">
        <v>75000</v>
      </c>
      <c r="K24" s="201"/>
      <c r="L24" s="320">
        <f>J24*K24</f>
        <v>0</v>
      </c>
      <c r="M24" s="202"/>
      <c r="N24" s="202"/>
      <c r="O24" s="202"/>
      <c r="P24" s="202"/>
      <c r="Q24" s="202"/>
      <c r="R24" s="202"/>
      <c r="S24" s="202"/>
      <c r="T24" s="202"/>
      <c r="U24" s="202"/>
      <c r="V24" s="202"/>
      <c r="W24" s="202"/>
      <c r="X24" s="202"/>
      <c r="Y24" s="202"/>
      <c r="Z24" s="202"/>
    </row>
    <row r="25" spans="1:26" s="349" customFormat="1" ht="32.25" customHeight="1">
      <c r="A25" s="318" t="s">
        <v>539</v>
      </c>
      <c r="B25" s="956" t="s">
        <v>531</v>
      </c>
      <c r="C25" s="956"/>
      <c r="D25" s="956"/>
      <c r="E25" s="956"/>
      <c r="F25" s="956"/>
      <c r="G25" s="956"/>
      <c r="H25" s="956"/>
      <c r="I25" s="420" t="s">
        <v>135</v>
      </c>
      <c r="J25" s="319">
        <v>30000</v>
      </c>
      <c r="K25" s="201"/>
      <c r="L25" s="320">
        <f>J25*K25</f>
        <v>0</v>
      </c>
      <c r="M25" s="202"/>
      <c r="N25" s="202"/>
      <c r="O25" s="202"/>
      <c r="P25" s="202"/>
      <c r="Q25" s="202"/>
      <c r="R25" s="202"/>
      <c r="S25" s="202"/>
      <c r="T25" s="202"/>
      <c r="U25" s="202"/>
      <c r="V25" s="202"/>
      <c r="W25" s="202"/>
      <c r="X25" s="202"/>
      <c r="Y25" s="202"/>
      <c r="Z25" s="202"/>
    </row>
    <row r="26" spans="1:26" s="349" customFormat="1" ht="32.25" customHeight="1">
      <c r="A26" s="318" t="s">
        <v>540</v>
      </c>
      <c r="B26" s="956" t="s">
        <v>532</v>
      </c>
      <c r="C26" s="956"/>
      <c r="D26" s="956"/>
      <c r="E26" s="956"/>
      <c r="F26" s="956"/>
      <c r="G26" s="956"/>
      <c r="H26" s="956"/>
      <c r="I26" s="420" t="s">
        <v>135</v>
      </c>
      <c r="J26" s="319">
        <v>45000</v>
      </c>
      <c r="K26" s="201"/>
      <c r="L26" s="320">
        <f>J26*K26</f>
        <v>0</v>
      </c>
      <c r="M26" s="202"/>
      <c r="N26" s="202"/>
      <c r="O26" s="202"/>
      <c r="P26" s="202"/>
      <c r="Q26" s="202"/>
      <c r="R26" s="202"/>
      <c r="S26" s="202"/>
      <c r="T26" s="202"/>
      <c r="U26" s="202"/>
      <c r="V26" s="202"/>
      <c r="W26" s="202"/>
      <c r="X26" s="202"/>
      <c r="Y26" s="202"/>
      <c r="Z26" s="202"/>
    </row>
    <row r="27" spans="1:26" s="349" customFormat="1" ht="32.25" customHeight="1">
      <c r="A27" s="318" t="s">
        <v>541</v>
      </c>
      <c r="B27" s="956" t="s">
        <v>550</v>
      </c>
      <c r="C27" s="956"/>
      <c r="D27" s="956"/>
      <c r="E27" s="956"/>
      <c r="F27" s="956"/>
      <c r="G27" s="956"/>
      <c r="H27" s="956"/>
      <c r="I27" s="420" t="s">
        <v>135</v>
      </c>
      <c r="J27" s="319">
        <v>95000</v>
      </c>
      <c r="K27" s="201"/>
      <c r="L27" s="320">
        <f t="shared" si="0"/>
        <v>0</v>
      </c>
      <c r="M27" s="202"/>
      <c r="N27" s="202"/>
      <c r="O27" s="202"/>
      <c r="P27" s="202"/>
      <c r="Q27" s="202"/>
      <c r="R27" s="202"/>
      <c r="S27" s="202"/>
      <c r="T27" s="202"/>
      <c r="U27" s="202"/>
      <c r="V27" s="202"/>
      <c r="W27" s="202"/>
      <c r="X27" s="202"/>
      <c r="Y27" s="202"/>
      <c r="Z27" s="202"/>
    </row>
    <row r="28" spans="1:26" s="349" customFormat="1" ht="32.25" customHeight="1">
      <c r="A28" s="318" t="s">
        <v>542</v>
      </c>
      <c r="B28" s="956" t="s">
        <v>551</v>
      </c>
      <c r="C28" s="956"/>
      <c r="D28" s="956"/>
      <c r="E28" s="956"/>
      <c r="F28" s="956"/>
      <c r="G28" s="956"/>
      <c r="H28" s="956"/>
      <c r="I28" s="420" t="s">
        <v>135</v>
      </c>
      <c r="J28" s="319">
        <v>160000</v>
      </c>
      <c r="K28" s="201"/>
      <c r="L28" s="320">
        <f t="shared" si="0"/>
        <v>0</v>
      </c>
      <c r="M28" s="202"/>
      <c r="N28" s="202"/>
      <c r="O28" s="202"/>
      <c r="P28" s="202"/>
      <c r="Q28" s="202"/>
      <c r="R28" s="202"/>
      <c r="S28" s="202"/>
      <c r="T28" s="202"/>
      <c r="U28" s="202"/>
      <c r="V28" s="202"/>
      <c r="W28" s="202"/>
      <c r="X28" s="202"/>
      <c r="Y28" s="202"/>
      <c r="Z28" s="202"/>
    </row>
    <row r="29" spans="1:26" s="349" customFormat="1" ht="32.25" customHeight="1">
      <c r="A29" s="318" t="s">
        <v>543</v>
      </c>
      <c r="B29" s="956" t="s">
        <v>552</v>
      </c>
      <c r="C29" s="956"/>
      <c r="D29" s="956"/>
      <c r="E29" s="956"/>
      <c r="F29" s="956"/>
      <c r="G29" s="956"/>
      <c r="H29" s="956"/>
      <c r="I29" s="420" t="s">
        <v>135</v>
      </c>
      <c r="J29" s="319">
        <v>65000</v>
      </c>
      <c r="K29" s="201"/>
      <c r="L29" s="320">
        <f t="shared" si="0"/>
        <v>0</v>
      </c>
      <c r="M29" s="202"/>
      <c r="N29" s="202"/>
      <c r="O29" s="202"/>
      <c r="P29" s="202"/>
      <c r="Q29" s="202"/>
      <c r="R29" s="202"/>
      <c r="S29" s="202"/>
      <c r="T29" s="202"/>
      <c r="U29" s="202"/>
      <c r="V29" s="202"/>
      <c r="W29" s="202"/>
      <c r="X29" s="202"/>
      <c r="Y29" s="202"/>
      <c r="Z29" s="202"/>
    </row>
    <row r="30" spans="1:43" s="77" customFormat="1" ht="13.5" customHeight="1">
      <c r="A30" s="275"/>
      <c r="B30" s="275"/>
      <c r="C30" s="276"/>
      <c r="D30" s="276"/>
      <c r="E30" s="276"/>
      <c r="F30" s="276"/>
      <c r="G30" s="276"/>
      <c r="H30" s="91"/>
      <c r="I30" s="91"/>
      <c r="J30" s="91"/>
      <c r="K30" s="278"/>
      <c r="L30" s="317"/>
      <c r="M30" s="188"/>
      <c r="N30" s="189"/>
      <c r="O30" s="189"/>
      <c r="P30" s="189"/>
      <c r="Q30" s="189"/>
      <c r="R30" s="189"/>
      <c r="S30" s="189"/>
      <c r="T30" s="189"/>
      <c r="U30" s="189"/>
      <c r="V30" s="189"/>
      <c r="W30" s="189"/>
      <c r="X30" s="189"/>
      <c r="Y30" s="189"/>
      <c r="Z30" s="189"/>
      <c r="AA30" s="189"/>
      <c r="AB30" s="189"/>
      <c r="AC30" s="189"/>
      <c r="AD30" s="189"/>
      <c r="AE30" s="189"/>
      <c r="AF30" s="189"/>
      <c r="AG30" s="150"/>
      <c r="AH30" s="150"/>
      <c r="AI30" s="150"/>
      <c r="AJ30" s="150"/>
      <c r="AK30" s="150"/>
      <c r="AL30" s="150"/>
      <c r="AM30" s="150"/>
      <c r="AN30" s="150"/>
      <c r="AO30" s="150"/>
      <c r="AP30" s="150"/>
      <c r="AQ30" s="150"/>
    </row>
    <row r="31" spans="1:26" s="545" customFormat="1" ht="33" customHeight="1">
      <c r="A31" s="1026" t="s">
        <v>548</v>
      </c>
      <c r="B31" s="1027"/>
      <c r="C31" s="1027"/>
      <c r="D31" s="1027"/>
      <c r="E31" s="1027"/>
      <c r="F31" s="1027"/>
      <c r="G31" s="1027"/>
      <c r="H31" s="1028"/>
      <c r="I31" s="549" t="s">
        <v>133</v>
      </c>
      <c r="J31" s="549" t="s">
        <v>104</v>
      </c>
      <c r="K31" s="549" t="s">
        <v>134</v>
      </c>
      <c r="L31" s="550" t="s">
        <v>90</v>
      </c>
      <c r="M31" s="544"/>
      <c r="N31" s="544"/>
      <c r="O31" s="544"/>
      <c r="P31" s="544"/>
      <c r="Q31" s="544"/>
      <c r="R31" s="544"/>
      <c r="S31" s="544"/>
      <c r="T31" s="544"/>
      <c r="U31" s="544"/>
      <c r="V31" s="544"/>
      <c r="W31" s="544"/>
      <c r="X31" s="544"/>
      <c r="Y31" s="544"/>
      <c r="Z31" s="544"/>
    </row>
    <row r="32" spans="1:26" s="547" customFormat="1" ht="61.5" customHeight="1">
      <c r="A32" s="318">
        <v>12</v>
      </c>
      <c r="B32" s="956" t="s">
        <v>549</v>
      </c>
      <c r="C32" s="956" t="s">
        <v>135</v>
      </c>
      <c r="D32" s="956">
        <v>1050</v>
      </c>
      <c r="E32" s="956">
        <v>0</v>
      </c>
      <c r="F32" s="956">
        <f>D32*E32</f>
        <v>0</v>
      </c>
      <c r="G32" s="956"/>
      <c r="H32" s="956"/>
      <c r="I32" s="319" t="s">
        <v>135</v>
      </c>
      <c r="J32" s="319">
        <v>35000</v>
      </c>
      <c r="K32" s="201"/>
      <c r="L32" s="320">
        <f>J32*K32</f>
        <v>0</v>
      </c>
      <c r="M32" s="546"/>
      <c r="N32" s="546"/>
      <c r="O32" s="546"/>
      <c r="P32" s="546"/>
      <c r="Q32" s="546"/>
      <c r="R32" s="546"/>
      <c r="S32" s="546"/>
      <c r="T32" s="546"/>
      <c r="U32" s="546"/>
      <c r="V32" s="546"/>
      <c r="W32" s="546"/>
      <c r="X32" s="546"/>
      <c r="Y32" s="546"/>
      <c r="Z32" s="546"/>
    </row>
    <row r="33" spans="1:43" s="77" customFormat="1" ht="14.25" customHeight="1">
      <c r="A33" s="275"/>
      <c r="B33" s="275"/>
      <c r="C33" s="276"/>
      <c r="D33" s="276"/>
      <c r="E33" s="276"/>
      <c r="F33" s="276"/>
      <c r="G33" s="276"/>
      <c r="H33" s="91"/>
      <c r="I33" s="91"/>
      <c r="J33" s="91"/>
      <c r="K33" s="278"/>
      <c r="L33" s="317"/>
      <c r="M33" s="188"/>
      <c r="N33" s="189"/>
      <c r="O33" s="189"/>
      <c r="P33" s="189"/>
      <c r="Q33" s="189"/>
      <c r="R33" s="189"/>
      <c r="S33" s="189"/>
      <c r="T33" s="189"/>
      <c r="U33" s="189"/>
      <c r="V33" s="189"/>
      <c r="W33" s="189"/>
      <c r="X33" s="189"/>
      <c r="Y33" s="189"/>
      <c r="Z33" s="189"/>
      <c r="AA33" s="189"/>
      <c r="AB33" s="189"/>
      <c r="AC33" s="189"/>
      <c r="AD33" s="189"/>
      <c r="AE33" s="189"/>
      <c r="AF33" s="189"/>
      <c r="AG33" s="150"/>
      <c r="AH33" s="150"/>
      <c r="AI33" s="150"/>
      <c r="AJ33" s="150"/>
      <c r="AK33" s="150"/>
      <c r="AL33" s="150"/>
      <c r="AM33" s="150"/>
      <c r="AN33" s="150"/>
      <c r="AO33" s="150"/>
      <c r="AP33" s="150"/>
      <c r="AQ33" s="150"/>
    </row>
    <row r="34" spans="1:26" s="159" customFormat="1" ht="30" customHeight="1">
      <c r="A34" s="1030" t="s">
        <v>423</v>
      </c>
      <c r="B34" s="1030"/>
      <c r="C34" s="1030"/>
      <c r="D34" s="1030"/>
      <c r="E34" s="1030"/>
      <c r="F34" s="1030"/>
      <c r="G34" s="1030"/>
      <c r="H34" s="1030"/>
      <c r="I34" s="402" t="s">
        <v>133</v>
      </c>
      <c r="J34" s="402" t="s">
        <v>104</v>
      </c>
      <c r="K34" s="402" t="s">
        <v>134</v>
      </c>
      <c r="L34" s="404" t="s">
        <v>90</v>
      </c>
      <c r="M34" s="200"/>
      <c r="N34" s="200"/>
      <c r="O34" s="200"/>
      <c r="P34" s="200"/>
      <c r="Q34" s="200"/>
      <c r="R34" s="200"/>
      <c r="S34" s="200"/>
      <c r="T34" s="200"/>
      <c r="U34" s="200"/>
      <c r="V34" s="200"/>
      <c r="W34" s="200"/>
      <c r="X34" s="200"/>
      <c r="Y34" s="200"/>
      <c r="Z34" s="200"/>
    </row>
    <row r="35" spans="1:26" s="160" customFormat="1" ht="24.75" customHeight="1">
      <c r="A35" s="318">
        <v>13</v>
      </c>
      <c r="B35" s="956" t="s">
        <v>614</v>
      </c>
      <c r="C35" s="956" t="s">
        <v>212</v>
      </c>
      <c r="D35" s="956">
        <v>68200</v>
      </c>
      <c r="E35" s="956">
        <v>0</v>
      </c>
      <c r="F35" s="956">
        <f>D469</f>
        <v>0</v>
      </c>
      <c r="G35" s="956"/>
      <c r="H35" s="956"/>
      <c r="I35" s="420" t="s">
        <v>135</v>
      </c>
      <c r="J35" s="319">
        <v>370000</v>
      </c>
      <c r="K35" s="201"/>
      <c r="L35" s="320">
        <f>J35*K35</f>
        <v>0</v>
      </c>
      <c r="M35" s="202"/>
      <c r="N35" s="202"/>
      <c r="O35" s="202"/>
      <c r="P35" s="202"/>
      <c r="Q35" s="202"/>
      <c r="R35" s="202"/>
      <c r="S35" s="202"/>
      <c r="T35" s="202"/>
      <c r="U35" s="202"/>
      <c r="V35" s="202"/>
      <c r="W35" s="202"/>
      <c r="X35" s="202"/>
      <c r="Y35" s="202"/>
      <c r="Z35" s="202"/>
    </row>
    <row r="36" spans="1:26" s="349" customFormat="1" ht="21.75" customHeight="1">
      <c r="A36" s="318">
        <v>14</v>
      </c>
      <c r="B36" s="956" t="s">
        <v>615</v>
      </c>
      <c r="C36" s="956" t="s">
        <v>212</v>
      </c>
      <c r="D36" s="956">
        <v>68200</v>
      </c>
      <c r="E36" s="956">
        <v>0</v>
      </c>
      <c r="F36" s="956">
        <f>D470</f>
        <v>0</v>
      </c>
      <c r="G36" s="956"/>
      <c r="H36" s="956"/>
      <c r="I36" s="420" t="s">
        <v>135</v>
      </c>
      <c r="J36" s="319">
        <v>320000</v>
      </c>
      <c r="K36" s="201"/>
      <c r="L36" s="320">
        <f>J36*K36</f>
        <v>0</v>
      </c>
      <c r="M36" s="202"/>
      <c r="N36" s="202"/>
      <c r="O36" s="202"/>
      <c r="P36" s="202"/>
      <c r="Q36" s="202"/>
      <c r="R36" s="202"/>
      <c r="S36" s="202"/>
      <c r="T36" s="202"/>
      <c r="U36" s="202"/>
      <c r="V36" s="202"/>
      <c r="W36" s="202"/>
      <c r="X36" s="202"/>
      <c r="Y36" s="202"/>
      <c r="Z36" s="202"/>
    </row>
    <row r="37" spans="1:26" s="349" customFormat="1" ht="21.75" customHeight="1">
      <c r="A37" s="318">
        <v>15</v>
      </c>
      <c r="B37" s="956" t="s">
        <v>616</v>
      </c>
      <c r="C37" s="956" t="s">
        <v>212</v>
      </c>
      <c r="D37" s="956">
        <v>68200</v>
      </c>
      <c r="E37" s="956">
        <v>0</v>
      </c>
      <c r="F37" s="956">
        <f>D471</f>
        <v>0</v>
      </c>
      <c r="G37" s="956"/>
      <c r="H37" s="956"/>
      <c r="I37" s="420" t="s">
        <v>135</v>
      </c>
      <c r="J37" s="319">
        <v>470000</v>
      </c>
      <c r="K37" s="201"/>
      <c r="L37" s="320">
        <f>J37*K37</f>
        <v>0</v>
      </c>
      <c r="M37" s="202"/>
      <c r="N37" s="202"/>
      <c r="O37" s="202"/>
      <c r="P37" s="202"/>
      <c r="Q37" s="202"/>
      <c r="R37" s="202"/>
      <c r="S37" s="202"/>
      <c r="T37" s="202"/>
      <c r="U37" s="202"/>
      <c r="V37" s="202"/>
      <c r="W37" s="202"/>
      <c r="X37" s="202"/>
      <c r="Y37" s="202"/>
      <c r="Z37" s="202"/>
    </row>
    <row r="38" spans="1:26" s="160" customFormat="1" ht="19.5" customHeight="1">
      <c r="A38" s="318">
        <v>16</v>
      </c>
      <c r="B38" s="956" t="s">
        <v>765</v>
      </c>
      <c r="C38" s="956" t="s">
        <v>135</v>
      </c>
      <c r="D38" s="956">
        <v>3300</v>
      </c>
      <c r="E38" s="956">
        <v>0</v>
      </c>
      <c r="F38" s="956">
        <f>D38*E38</f>
        <v>0</v>
      </c>
      <c r="G38" s="956"/>
      <c r="H38" s="956"/>
      <c r="I38" s="420" t="s">
        <v>135</v>
      </c>
      <c r="J38" s="319">
        <v>170000</v>
      </c>
      <c r="K38" s="201"/>
      <c r="L38" s="320">
        <f>J38*K38</f>
        <v>0</v>
      </c>
      <c r="M38" s="202"/>
      <c r="N38" s="202"/>
      <c r="O38" s="202"/>
      <c r="P38" s="202"/>
      <c r="Q38" s="202"/>
      <c r="R38" s="202"/>
      <c r="S38" s="202"/>
      <c r="T38" s="202"/>
      <c r="U38" s="202"/>
      <c r="V38" s="202"/>
      <c r="W38" s="202"/>
      <c r="X38" s="202"/>
      <c r="Y38" s="202"/>
      <c r="Z38" s="202"/>
    </row>
    <row r="39" spans="1:43" s="77" customFormat="1" ht="6.75" customHeight="1">
      <c r="A39" s="275"/>
      <c r="B39" s="275"/>
      <c r="C39" s="276"/>
      <c r="D39" s="276"/>
      <c r="E39" s="276"/>
      <c r="F39" s="276"/>
      <c r="G39" s="276"/>
      <c r="H39" s="91"/>
      <c r="I39" s="91"/>
      <c r="J39" s="91"/>
      <c r="K39" s="278"/>
      <c r="L39" s="317"/>
      <c r="M39" s="188"/>
      <c r="N39" s="189"/>
      <c r="O39" s="189"/>
      <c r="P39" s="189"/>
      <c r="Q39" s="189"/>
      <c r="R39" s="189"/>
      <c r="S39" s="189"/>
      <c r="T39" s="189"/>
      <c r="U39" s="189"/>
      <c r="V39" s="189"/>
      <c r="W39" s="189"/>
      <c r="X39" s="189"/>
      <c r="Y39" s="189"/>
      <c r="Z39" s="189"/>
      <c r="AA39" s="189"/>
      <c r="AB39" s="189"/>
      <c r="AC39" s="189"/>
      <c r="AD39" s="189"/>
      <c r="AE39" s="189"/>
      <c r="AF39" s="189"/>
      <c r="AG39" s="150"/>
      <c r="AH39" s="150"/>
      <c r="AI39" s="150"/>
      <c r="AJ39" s="150"/>
      <c r="AK39" s="150"/>
      <c r="AL39" s="150"/>
      <c r="AM39" s="150"/>
      <c r="AN39" s="150"/>
      <c r="AO39" s="150"/>
      <c r="AP39" s="150"/>
      <c r="AQ39" s="150"/>
    </row>
    <row r="40" spans="1:26" s="159" customFormat="1" ht="30" customHeight="1">
      <c r="A40" s="1030" t="s">
        <v>545</v>
      </c>
      <c r="B40" s="1030"/>
      <c r="C40" s="1030"/>
      <c r="D40" s="1030"/>
      <c r="E40" s="1030"/>
      <c r="F40" s="1030"/>
      <c r="G40" s="1030"/>
      <c r="H40" s="1030"/>
      <c r="I40" s="403" t="s">
        <v>133</v>
      </c>
      <c r="J40" s="403" t="s">
        <v>104</v>
      </c>
      <c r="K40" s="403" t="s">
        <v>134</v>
      </c>
      <c r="L40" s="404" t="s">
        <v>90</v>
      </c>
      <c r="M40" s="200"/>
      <c r="N40" s="200"/>
      <c r="O40" s="200"/>
      <c r="P40" s="200"/>
      <c r="Q40" s="200"/>
      <c r="R40" s="200"/>
      <c r="S40" s="200"/>
      <c r="T40" s="200"/>
      <c r="U40" s="200"/>
      <c r="V40" s="200"/>
      <c r="W40" s="200"/>
      <c r="X40" s="200"/>
      <c r="Y40" s="200"/>
      <c r="Z40" s="200"/>
    </row>
    <row r="41" spans="1:26" s="349" customFormat="1" ht="18.75" customHeight="1">
      <c r="A41" s="318">
        <v>17</v>
      </c>
      <c r="B41" s="956" t="s">
        <v>757</v>
      </c>
      <c r="C41" s="956" t="s">
        <v>212</v>
      </c>
      <c r="D41" s="956">
        <v>68200</v>
      </c>
      <c r="E41" s="956">
        <v>0</v>
      </c>
      <c r="F41" s="956">
        <f>D475</f>
        <v>0</v>
      </c>
      <c r="G41" s="956"/>
      <c r="H41" s="956"/>
      <c r="I41" s="420" t="s">
        <v>135</v>
      </c>
      <c r="J41" s="319">
        <v>120000</v>
      </c>
      <c r="K41" s="201"/>
      <c r="L41" s="320">
        <f>J41*K41</f>
        <v>0</v>
      </c>
      <c r="M41" s="202"/>
      <c r="N41" s="202"/>
      <c r="O41" s="202"/>
      <c r="P41" s="202"/>
      <c r="Q41" s="202"/>
      <c r="R41" s="202"/>
      <c r="S41" s="202"/>
      <c r="T41" s="202"/>
      <c r="U41" s="202"/>
      <c r="V41" s="202"/>
      <c r="W41" s="202"/>
      <c r="X41" s="202"/>
      <c r="Y41" s="202"/>
      <c r="Z41" s="202"/>
    </row>
    <row r="42" spans="1:26" s="349" customFormat="1" ht="19.5" customHeight="1">
      <c r="A42" s="318">
        <v>18</v>
      </c>
      <c r="B42" s="956" t="s">
        <v>758</v>
      </c>
      <c r="C42" s="956" t="s">
        <v>212</v>
      </c>
      <c r="D42" s="956">
        <v>68200</v>
      </c>
      <c r="E42" s="956">
        <v>0</v>
      </c>
      <c r="F42" s="956">
        <f>D476</f>
        <v>0</v>
      </c>
      <c r="G42" s="956"/>
      <c r="H42" s="956"/>
      <c r="I42" s="420" t="s">
        <v>135</v>
      </c>
      <c r="J42" s="319">
        <v>80000</v>
      </c>
      <c r="K42" s="201"/>
      <c r="L42" s="320">
        <f>J42*K42</f>
        <v>0</v>
      </c>
      <c r="M42" s="202"/>
      <c r="N42" s="202"/>
      <c r="O42" s="202"/>
      <c r="P42" s="202"/>
      <c r="Q42" s="202"/>
      <c r="R42" s="202"/>
      <c r="S42" s="202"/>
      <c r="T42" s="202"/>
      <c r="U42" s="202"/>
      <c r="V42" s="202"/>
      <c r="W42" s="202"/>
      <c r="X42" s="202"/>
      <c r="Y42" s="202"/>
      <c r="Z42" s="202"/>
    </row>
    <row r="43" spans="1:26" s="349" customFormat="1" ht="24.75" customHeight="1">
      <c r="A43" s="318">
        <v>19</v>
      </c>
      <c r="B43" s="956" t="s">
        <v>759</v>
      </c>
      <c r="C43" s="956" t="s">
        <v>212</v>
      </c>
      <c r="D43" s="956">
        <v>68200</v>
      </c>
      <c r="E43" s="956">
        <v>0</v>
      </c>
      <c r="F43" s="956">
        <f>D477</f>
        <v>0</v>
      </c>
      <c r="G43" s="956"/>
      <c r="H43" s="956"/>
      <c r="I43" s="420" t="s">
        <v>135</v>
      </c>
      <c r="J43" s="319">
        <v>350000</v>
      </c>
      <c r="K43" s="201"/>
      <c r="L43" s="320">
        <f>J43*K43</f>
        <v>0</v>
      </c>
      <c r="M43" s="202"/>
      <c r="N43" s="202"/>
      <c r="O43" s="202"/>
      <c r="P43" s="202"/>
      <c r="Q43" s="202"/>
      <c r="R43" s="202"/>
      <c r="S43" s="202"/>
      <c r="T43" s="202"/>
      <c r="U43" s="202"/>
      <c r="V43" s="202"/>
      <c r="W43" s="202"/>
      <c r="X43" s="202"/>
      <c r="Y43" s="202"/>
      <c r="Z43" s="202"/>
    </row>
    <row r="44" spans="1:26" s="349" customFormat="1" ht="21" customHeight="1">
      <c r="A44" s="318">
        <v>20</v>
      </c>
      <c r="B44" s="956" t="s">
        <v>760</v>
      </c>
      <c r="C44" s="956" t="s">
        <v>135</v>
      </c>
      <c r="D44" s="956">
        <v>3300</v>
      </c>
      <c r="E44" s="956">
        <v>0</v>
      </c>
      <c r="F44" s="956">
        <f>D44*E44</f>
        <v>0</v>
      </c>
      <c r="G44" s="956"/>
      <c r="H44" s="956"/>
      <c r="I44" s="420" t="s">
        <v>135</v>
      </c>
      <c r="J44" s="319">
        <v>60000</v>
      </c>
      <c r="K44" s="201"/>
      <c r="L44" s="320">
        <f>J44*K44</f>
        <v>0</v>
      </c>
      <c r="M44" s="202"/>
      <c r="N44" s="202"/>
      <c r="O44" s="202"/>
      <c r="P44" s="202"/>
      <c r="Q44" s="202"/>
      <c r="R44" s="202"/>
      <c r="S44" s="202"/>
      <c r="T44" s="202"/>
      <c r="U44" s="202"/>
      <c r="V44" s="202"/>
      <c r="W44" s="202"/>
      <c r="X44" s="202"/>
      <c r="Y44" s="202"/>
      <c r="Z44" s="202"/>
    </row>
    <row r="45" spans="1:43" s="77" customFormat="1" ht="13.5" customHeight="1">
      <c r="A45" s="275"/>
      <c r="B45" s="275"/>
      <c r="C45" s="276"/>
      <c r="D45" s="276"/>
      <c r="E45" s="276"/>
      <c r="F45" s="276"/>
      <c r="G45" s="276"/>
      <c r="H45" s="91"/>
      <c r="I45" s="91"/>
      <c r="J45" s="91"/>
      <c r="K45" s="278"/>
      <c r="L45" s="317"/>
      <c r="M45" s="188"/>
      <c r="N45" s="189"/>
      <c r="O45" s="189"/>
      <c r="P45" s="189"/>
      <c r="Q45" s="189"/>
      <c r="R45" s="189"/>
      <c r="S45" s="189"/>
      <c r="T45" s="189"/>
      <c r="U45" s="189"/>
      <c r="V45" s="189"/>
      <c r="W45" s="189"/>
      <c r="X45" s="189"/>
      <c r="Y45" s="189"/>
      <c r="Z45" s="189"/>
      <c r="AA45" s="189"/>
      <c r="AB45" s="189"/>
      <c r="AC45" s="189"/>
      <c r="AD45" s="189"/>
      <c r="AE45" s="189"/>
      <c r="AF45" s="189"/>
      <c r="AG45" s="150"/>
      <c r="AH45" s="150"/>
      <c r="AI45" s="150"/>
      <c r="AJ45" s="150"/>
      <c r="AK45" s="150"/>
      <c r="AL45" s="150"/>
      <c r="AM45" s="150"/>
      <c r="AN45" s="150"/>
      <c r="AO45" s="150"/>
      <c r="AP45" s="150"/>
      <c r="AQ45" s="150"/>
    </row>
    <row r="46" spans="1:26" s="159" customFormat="1" ht="30" customHeight="1">
      <c r="A46" s="1026" t="s">
        <v>546</v>
      </c>
      <c r="B46" s="1027"/>
      <c r="C46" s="1027"/>
      <c r="D46" s="1027"/>
      <c r="E46" s="1027"/>
      <c r="F46" s="1027"/>
      <c r="G46" s="1027"/>
      <c r="H46" s="1028"/>
      <c r="I46" s="403" t="s">
        <v>133</v>
      </c>
      <c r="J46" s="403" t="s">
        <v>104</v>
      </c>
      <c r="K46" s="403" t="s">
        <v>134</v>
      </c>
      <c r="L46" s="404" t="s">
        <v>90</v>
      </c>
      <c r="M46" s="200"/>
      <c r="N46" s="200"/>
      <c r="O46" s="200"/>
      <c r="P46" s="200"/>
      <c r="Q46" s="200"/>
      <c r="R46" s="200"/>
      <c r="S46" s="200"/>
      <c r="T46" s="200"/>
      <c r="U46" s="200"/>
      <c r="V46" s="200"/>
      <c r="W46" s="200"/>
      <c r="X46" s="200"/>
      <c r="Y46" s="200"/>
      <c r="Z46" s="200"/>
    </row>
    <row r="47" spans="1:26" s="349" customFormat="1" ht="28.5" customHeight="1">
      <c r="A47" s="318">
        <v>21</v>
      </c>
      <c r="B47" s="956" t="s">
        <v>761</v>
      </c>
      <c r="C47" s="956" t="s">
        <v>212</v>
      </c>
      <c r="D47" s="956">
        <v>68200</v>
      </c>
      <c r="E47" s="956">
        <v>0</v>
      </c>
      <c r="F47" s="956">
        <f>D481</f>
        <v>0</v>
      </c>
      <c r="G47" s="956"/>
      <c r="H47" s="956"/>
      <c r="I47" s="420" t="s">
        <v>135</v>
      </c>
      <c r="J47" s="319">
        <v>120000</v>
      </c>
      <c r="K47" s="201"/>
      <c r="L47" s="320">
        <f>J47*K47</f>
        <v>0</v>
      </c>
      <c r="M47" s="202"/>
      <c r="N47" s="202"/>
      <c r="O47" s="202"/>
      <c r="P47" s="202"/>
      <c r="Q47" s="202"/>
      <c r="R47" s="202"/>
      <c r="S47" s="202"/>
      <c r="T47" s="202"/>
      <c r="U47" s="202"/>
      <c r="V47" s="202"/>
      <c r="W47" s="202"/>
      <c r="X47" s="202"/>
      <c r="Y47" s="202"/>
      <c r="Z47" s="202"/>
    </row>
    <row r="48" spans="1:26" s="349" customFormat="1" ht="25.5" customHeight="1">
      <c r="A48" s="318">
        <v>22</v>
      </c>
      <c r="B48" s="956" t="s">
        <v>762</v>
      </c>
      <c r="C48" s="956" t="s">
        <v>212</v>
      </c>
      <c r="D48" s="956">
        <v>68200</v>
      </c>
      <c r="E48" s="956">
        <v>0</v>
      </c>
      <c r="F48" s="956">
        <f>D482</f>
        <v>0</v>
      </c>
      <c r="G48" s="956"/>
      <c r="H48" s="956"/>
      <c r="I48" s="420" t="s">
        <v>135</v>
      </c>
      <c r="J48" s="319">
        <v>80000</v>
      </c>
      <c r="K48" s="201"/>
      <c r="L48" s="320">
        <f>J48*K48</f>
        <v>0</v>
      </c>
      <c r="M48" s="202"/>
      <c r="N48" s="202"/>
      <c r="O48" s="202"/>
      <c r="P48" s="202"/>
      <c r="Q48" s="202"/>
      <c r="R48" s="202"/>
      <c r="S48" s="202"/>
      <c r="T48" s="202"/>
      <c r="U48" s="202"/>
      <c r="V48" s="202"/>
      <c r="W48" s="202"/>
      <c r="X48" s="202"/>
      <c r="Y48" s="202"/>
      <c r="Z48" s="202"/>
    </row>
    <row r="49" spans="1:26" s="349" customFormat="1" ht="27" customHeight="1">
      <c r="A49" s="318">
        <v>23</v>
      </c>
      <c r="B49" s="956" t="s">
        <v>763</v>
      </c>
      <c r="C49" s="956" t="s">
        <v>212</v>
      </c>
      <c r="D49" s="956">
        <v>68200</v>
      </c>
      <c r="E49" s="956">
        <v>0</v>
      </c>
      <c r="F49" s="956">
        <f>D483</f>
        <v>0</v>
      </c>
      <c r="G49" s="956"/>
      <c r="H49" s="956"/>
      <c r="I49" s="420" t="s">
        <v>135</v>
      </c>
      <c r="J49" s="319">
        <v>350000</v>
      </c>
      <c r="K49" s="201"/>
      <c r="L49" s="320">
        <f>J49*K49</f>
        <v>0</v>
      </c>
      <c r="M49" s="202"/>
      <c r="N49" s="202"/>
      <c r="O49" s="202"/>
      <c r="P49" s="202"/>
      <c r="Q49" s="202"/>
      <c r="R49" s="202"/>
      <c r="S49" s="202"/>
      <c r="T49" s="202"/>
      <c r="U49" s="202"/>
      <c r="V49" s="202"/>
      <c r="W49" s="202"/>
      <c r="X49" s="202"/>
      <c r="Y49" s="202"/>
      <c r="Z49" s="202"/>
    </row>
    <row r="50" spans="1:26" s="349" customFormat="1" ht="25.5" customHeight="1">
      <c r="A50" s="318">
        <v>24</v>
      </c>
      <c r="B50" s="956" t="s">
        <v>764</v>
      </c>
      <c r="C50" s="956" t="s">
        <v>135</v>
      </c>
      <c r="D50" s="956">
        <v>3300</v>
      </c>
      <c r="E50" s="956">
        <v>0</v>
      </c>
      <c r="F50" s="956">
        <f>D50*E50</f>
        <v>0</v>
      </c>
      <c r="G50" s="956"/>
      <c r="H50" s="956"/>
      <c r="I50" s="420" t="s">
        <v>135</v>
      </c>
      <c r="J50" s="319">
        <v>60000</v>
      </c>
      <c r="K50" s="201"/>
      <c r="L50" s="320">
        <f>J50*K50</f>
        <v>0</v>
      </c>
      <c r="M50" s="202"/>
      <c r="N50" s="202"/>
      <c r="O50" s="202"/>
      <c r="P50" s="202"/>
      <c r="Q50" s="202"/>
      <c r="R50" s="202"/>
      <c r="S50" s="202"/>
      <c r="T50" s="202"/>
      <c r="U50" s="202"/>
      <c r="V50" s="202"/>
      <c r="W50" s="202"/>
      <c r="X50" s="202"/>
      <c r="Y50" s="202"/>
      <c r="Z50" s="202"/>
    </row>
    <row r="51" spans="1:43" s="77" customFormat="1" ht="13.5" customHeight="1">
      <c r="A51" s="275"/>
      <c r="B51" s="275"/>
      <c r="C51" s="276"/>
      <c r="D51" s="276"/>
      <c r="E51" s="276"/>
      <c r="F51" s="276"/>
      <c r="G51" s="276"/>
      <c r="H51" s="91"/>
      <c r="I51" s="91"/>
      <c r="J51" s="91"/>
      <c r="K51" s="278"/>
      <c r="L51" s="317"/>
      <c r="M51" s="188"/>
      <c r="N51" s="189"/>
      <c r="O51" s="189"/>
      <c r="P51" s="189"/>
      <c r="Q51" s="189"/>
      <c r="R51" s="189"/>
      <c r="S51" s="189"/>
      <c r="T51" s="189"/>
      <c r="U51" s="189"/>
      <c r="V51" s="189"/>
      <c r="W51" s="189"/>
      <c r="X51" s="189"/>
      <c r="Y51" s="189"/>
      <c r="Z51" s="189"/>
      <c r="AA51" s="189"/>
      <c r="AB51" s="189"/>
      <c r="AC51" s="189"/>
      <c r="AD51" s="189"/>
      <c r="AE51" s="189"/>
      <c r="AF51" s="189"/>
      <c r="AG51" s="150"/>
      <c r="AH51" s="150"/>
      <c r="AI51" s="150"/>
      <c r="AJ51" s="150"/>
      <c r="AK51" s="150"/>
      <c r="AL51" s="150"/>
      <c r="AM51" s="150"/>
      <c r="AN51" s="150"/>
      <c r="AO51" s="150"/>
      <c r="AP51" s="150"/>
      <c r="AQ51" s="150"/>
    </row>
    <row r="52" spans="1:26" s="159" customFormat="1" ht="30" customHeight="1">
      <c r="A52" s="1030" t="s">
        <v>462</v>
      </c>
      <c r="B52" s="1030"/>
      <c r="C52" s="1030"/>
      <c r="D52" s="1030"/>
      <c r="E52" s="1030"/>
      <c r="F52" s="1030"/>
      <c r="G52" s="1030"/>
      <c r="H52" s="1030"/>
      <c r="I52" s="402" t="s">
        <v>133</v>
      </c>
      <c r="J52" s="402" t="s">
        <v>104</v>
      </c>
      <c r="K52" s="402" t="s">
        <v>134</v>
      </c>
      <c r="L52" s="404" t="s">
        <v>90</v>
      </c>
      <c r="M52" s="200"/>
      <c r="N52" s="200"/>
      <c r="O52" s="200"/>
      <c r="P52" s="200"/>
      <c r="Q52" s="200"/>
      <c r="R52" s="200"/>
      <c r="S52" s="200"/>
      <c r="T52" s="200"/>
      <c r="U52" s="200"/>
      <c r="V52" s="200"/>
      <c r="W52" s="200"/>
      <c r="X52" s="200"/>
      <c r="Y52" s="200"/>
      <c r="Z52" s="200"/>
    </row>
    <row r="53" spans="1:26" s="160" customFormat="1" ht="33.75" customHeight="1">
      <c r="A53" s="318">
        <v>25</v>
      </c>
      <c r="B53" s="956" t="s">
        <v>544</v>
      </c>
      <c r="C53" s="956" t="s">
        <v>135</v>
      </c>
      <c r="D53" s="956">
        <v>1300</v>
      </c>
      <c r="E53" s="956">
        <v>0</v>
      </c>
      <c r="F53" s="956">
        <f>D53*E53</f>
        <v>0</v>
      </c>
      <c r="G53" s="956"/>
      <c r="H53" s="956"/>
      <c r="I53" s="319" t="s">
        <v>135</v>
      </c>
      <c r="J53" s="319">
        <v>2000</v>
      </c>
      <c r="K53" s="201"/>
      <c r="L53" s="320">
        <f>J53*K53</f>
        <v>0</v>
      </c>
      <c r="M53" s="202"/>
      <c r="N53" s="202"/>
      <c r="O53" s="202"/>
      <c r="P53" s="202"/>
      <c r="Q53" s="202"/>
      <c r="R53" s="202"/>
      <c r="S53" s="202"/>
      <c r="T53" s="202"/>
      <c r="U53" s="202"/>
      <c r="V53" s="202"/>
      <c r="W53" s="202"/>
      <c r="X53" s="202"/>
      <c r="Y53" s="202"/>
      <c r="Z53" s="202"/>
    </row>
    <row r="54" spans="1:26" s="160" customFormat="1" ht="29.25" customHeight="1">
      <c r="A54" s="318">
        <v>26</v>
      </c>
      <c r="B54" s="956" t="s">
        <v>287</v>
      </c>
      <c r="C54" s="956" t="s">
        <v>135</v>
      </c>
      <c r="D54" s="956">
        <v>1200</v>
      </c>
      <c r="E54" s="956">
        <v>0</v>
      </c>
      <c r="F54" s="956">
        <f>D54*E54</f>
        <v>0</v>
      </c>
      <c r="G54" s="956"/>
      <c r="H54" s="956"/>
      <c r="I54" s="319" t="s">
        <v>135</v>
      </c>
      <c r="J54" s="319">
        <v>15000</v>
      </c>
      <c r="K54" s="201"/>
      <c r="L54" s="320">
        <f>J54*K54</f>
        <v>0</v>
      </c>
      <c r="M54" s="202"/>
      <c r="N54" s="202"/>
      <c r="O54" s="202"/>
      <c r="P54" s="202"/>
      <c r="Q54" s="202"/>
      <c r="R54" s="202"/>
      <c r="S54" s="202"/>
      <c r="T54" s="202"/>
      <c r="U54" s="202"/>
      <c r="V54" s="202"/>
      <c r="W54" s="202"/>
      <c r="X54" s="202"/>
      <c r="Y54" s="202"/>
      <c r="Z54" s="202"/>
    </row>
    <row r="55" spans="1:26" s="160" customFormat="1" ht="36" customHeight="1">
      <c r="A55" s="318">
        <v>27</v>
      </c>
      <c r="B55" s="956" t="s">
        <v>424</v>
      </c>
      <c r="C55" s="956" t="s">
        <v>135</v>
      </c>
      <c r="D55" s="956">
        <v>3000</v>
      </c>
      <c r="E55" s="956">
        <v>0</v>
      </c>
      <c r="F55" s="956">
        <f>D55*E55</f>
        <v>0</v>
      </c>
      <c r="G55" s="956"/>
      <c r="H55" s="956"/>
      <c r="I55" s="319" t="s">
        <v>135</v>
      </c>
      <c r="J55" s="319">
        <v>150000</v>
      </c>
      <c r="K55" s="201"/>
      <c r="L55" s="320">
        <f>J55*K55</f>
        <v>0</v>
      </c>
      <c r="M55" s="202"/>
      <c r="N55" s="202"/>
      <c r="O55" s="202"/>
      <c r="P55" s="202"/>
      <c r="Q55" s="202"/>
      <c r="R55" s="202"/>
      <c r="S55" s="202"/>
      <c r="T55" s="202"/>
      <c r="U55" s="202"/>
      <c r="V55" s="202"/>
      <c r="W55" s="202"/>
      <c r="X55" s="202"/>
      <c r="Y55" s="202"/>
      <c r="Z55" s="202"/>
    </row>
    <row r="56" spans="1:26" s="349" customFormat="1" ht="45.75" customHeight="1">
      <c r="A56" s="318">
        <v>28</v>
      </c>
      <c r="B56" s="956" t="s">
        <v>309</v>
      </c>
      <c r="C56" s="956" t="s">
        <v>212</v>
      </c>
      <c r="D56" s="956">
        <v>68200</v>
      </c>
      <c r="E56" s="956">
        <v>0</v>
      </c>
      <c r="F56" s="956">
        <f>D486</f>
        <v>0</v>
      </c>
      <c r="G56" s="956"/>
      <c r="H56" s="956"/>
      <c r="I56" s="420" t="s">
        <v>135</v>
      </c>
      <c r="J56" s="319">
        <v>350000</v>
      </c>
      <c r="K56" s="201"/>
      <c r="L56" s="320">
        <f>J56*K56</f>
        <v>0</v>
      </c>
      <c r="M56" s="202"/>
      <c r="N56" s="202"/>
      <c r="O56" s="202"/>
      <c r="P56" s="202"/>
      <c r="Q56" s="202"/>
      <c r="R56" s="202"/>
      <c r="S56" s="202"/>
      <c r="T56" s="202"/>
      <c r="U56" s="202"/>
      <c r="V56" s="202"/>
      <c r="W56" s="202"/>
      <c r="X56" s="202"/>
      <c r="Y56" s="202"/>
      <c r="Z56" s="202"/>
    </row>
    <row r="57" spans="1:26" s="349" customFormat="1" ht="48.75" customHeight="1">
      <c r="A57" s="318">
        <v>29</v>
      </c>
      <c r="B57" s="956" t="s">
        <v>310</v>
      </c>
      <c r="C57" s="956" t="s">
        <v>212</v>
      </c>
      <c r="D57" s="956">
        <v>68200</v>
      </c>
      <c r="E57" s="956">
        <v>0</v>
      </c>
      <c r="F57" s="956">
        <f>D487</f>
        <v>0</v>
      </c>
      <c r="G57" s="956"/>
      <c r="H57" s="956"/>
      <c r="I57" s="420" t="s">
        <v>135</v>
      </c>
      <c r="J57" s="319">
        <v>300000</v>
      </c>
      <c r="K57" s="201"/>
      <c r="L57" s="320">
        <f>J57*K57</f>
        <v>0</v>
      </c>
      <c r="M57" s="202"/>
      <c r="N57" s="202"/>
      <c r="O57" s="202"/>
      <c r="P57" s="202"/>
      <c r="Q57" s="202"/>
      <c r="R57" s="202"/>
      <c r="S57" s="202"/>
      <c r="T57" s="202"/>
      <c r="U57" s="202"/>
      <c r="V57" s="202"/>
      <c r="W57" s="202"/>
      <c r="X57" s="202"/>
      <c r="Y57" s="202"/>
      <c r="Z57" s="202"/>
    </row>
    <row r="58" spans="1:26" s="349" customFormat="1" ht="42.75" customHeight="1">
      <c r="A58" s="318">
        <v>30</v>
      </c>
      <c r="B58" s="956" t="s">
        <v>311</v>
      </c>
      <c r="C58" s="956" t="s">
        <v>212</v>
      </c>
      <c r="D58" s="956">
        <v>68200</v>
      </c>
      <c r="E58" s="956">
        <v>0</v>
      </c>
      <c r="F58" s="956">
        <f>D488</f>
        <v>0</v>
      </c>
      <c r="G58" s="956"/>
      <c r="H58" s="956"/>
      <c r="I58" s="420" t="s">
        <v>135</v>
      </c>
      <c r="J58" s="319">
        <v>450000</v>
      </c>
      <c r="K58" s="201"/>
      <c r="L58" s="320">
        <f>J58*K58</f>
        <v>0</v>
      </c>
      <c r="M58" s="202"/>
      <c r="N58" s="202"/>
      <c r="O58" s="202"/>
      <c r="P58" s="202"/>
      <c r="Q58" s="202"/>
      <c r="R58" s="202"/>
      <c r="S58" s="202"/>
      <c r="T58" s="202"/>
      <c r="U58" s="202"/>
      <c r="V58" s="202"/>
      <c r="W58" s="202"/>
      <c r="X58" s="202"/>
      <c r="Y58" s="202"/>
      <c r="Z58" s="202"/>
    </row>
    <row r="59" spans="1:43" s="77" customFormat="1" ht="13.5" customHeight="1">
      <c r="A59" s="275"/>
      <c r="B59" s="275"/>
      <c r="C59" s="276"/>
      <c r="D59" s="276"/>
      <c r="E59" s="276"/>
      <c r="F59" s="276"/>
      <c r="G59" s="276"/>
      <c r="H59" s="91"/>
      <c r="I59" s="91"/>
      <c r="J59" s="91"/>
      <c r="K59" s="278"/>
      <c r="L59" s="317"/>
      <c r="M59" s="188"/>
      <c r="N59" s="189"/>
      <c r="O59" s="189"/>
      <c r="P59" s="189"/>
      <c r="Q59" s="189"/>
      <c r="R59" s="189"/>
      <c r="S59" s="189"/>
      <c r="T59" s="189"/>
      <c r="U59" s="189"/>
      <c r="V59" s="189"/>
      <c r="W59" s="189"/>
      <c r="X59" s="189"/>
      <c r="Y59" s="189"/>
      <c r="Z59" s="189"/>
      <c r="AA59" s="189"/>
      <c r="AB59" s="189"/>
      <c r="AC59" s="189"/>
      <c r="AD59" s="189"/>
      <c r="AE59" s="189"/>
      <c r="AF59" s="189"/>
      <c r="AG59" s="150"/>
      <c r="AH59" s="150"/>
      <c r="AI59" s="150"/>
      <c r="AJ59" s="150"/>
      <c r="AK59" s="150"/>
      <c r="AL59" s="150"/>
      <c r="AM59" s="150"/>
      <c r="AN59" s="150"/>
      <c r="AO59" s="150"/>
      <c r="AP59" s="150"/>
      <c r="AQ59" s="150"/>
    </row>
    <row r="60" spans="1:26" s="159" customFormat="1" ht="30" customHeight="1">
      <c r="A60" s="1030" t="s">
        <v>630</v>
      </c>
      <c r="B60" s="1030"/>
      <c r="C60" s="1030"/>
      <c r="D60" s="1030"/>
      <c r="E60" s="1030"/>
      <c r="F60" s="1030"/>
      <c r="G60" s="1030"/>
      <c r="H60" s="1030"/>
      <c r="I60" s="403" t="s">
        <v>133</v>
      </c>
      <c r="J60" s="403" t="s">
        <v>104</v>
      </c>
      <c r="K60" s="403" t="s">
        <v>134</v>
      </c>
      <c r="L60" s="404" t="s">
        <v>90</v>
      </c>
      <c r="M60" s="200"/>
      <c r="N60" s="200"/>
      <c r="O60" s="200"/>
      <c r="P60" s="200"/>
      <c r="Q60" s="200"/>
      <c r="R60" s="200"/>
      <c r="S60" s="200"/>
      <c r="T60" s="200"/>
      <c r="U60" s="200"/>
      <c r="V60" s="200"/>
      <c r="W60" s="200"/>
      <c r="X60" s="200"/>
      <c r="Y60" s="200"/>
      <c r="Z60" s="200"/>
    </row>
    <row r="61" spans="1:26" s="349" customFormat="1" ht="18" customHeight="1">
      <c r="A61" s="318">
        <v>31</v>
      </c>
      <c r="B61" s="1014" t="s">
        <v>620</v>
      </c>
      <c r="C61" s="1015"/>
      <c r="D61" s="1015"/>
      <c r="E61" s="1020" t="s">
        <v>624</v>
      </c>
      <c r="F61" s="1021"/>
      <c r="G61" s="1021"/>
      <c r="H61" s="1022"/>
      <c r="I61" s="319" t="s">
        <v>135</v>
      </c>
      <c r="J61" s="319">
        <v>250000</v>
      </c>
      <c r="K61" s="201"/>
      <c r="L61" s="320">
        <f>J61*K61</f>
        <v>0</v>
      </c>
      <c r="M61" s="202"/>
      <c r="N61" s="202"/>
      <c r="O61" s="202"/>
      <c r="P61" s="202"/>
      <c r="Q61" s="202"/>
      <c r="R61" s="202"/>
      <c r="S61" s="202"/>
      <c r="T61" s="202"/>
      <c r="U61" s="202"/>
      <c r="V61" s="202"/>
      <c r="W61" s="202"/>
      <c r="X61" s="202"/>
      <c r="Y61" s="202"/>
      <c r="Z61" s="202"/>
    </row>
    <row r="62" spans="1:26" s="349" customFormat="1" ht="18" customHeight="1">
      <c r="A62" s="318">
        <v>32</v>
      </c>
      <c r="B62" s="1016"/>
      <c r="C62" s="1017"/>
      <c r="D62" s="1017"/>
      <c r="E62" s="1023" t="s">
        <v>625</v>
      </c>
      <c r="F62" s="1024"/>
      <c r="G62" s="1024"/>
      <c r="H62" s="1025"/>
      <c r="I62" s="319" t="s">
        <v>135</v>
      </c>
      <c r="J62" s="319">
        <v>450000</v>
      </c>
      <c r="K62" s="201"/>
      <c r="L62" s="320">
        <f>J62*K62</f>
        <v>0</v>
      </c>
      <c r="M62" s="202"/>
      <c r="N62" s="202"/>
      <c r="O62" s="202"/>
      <c r="P62" s="202"/>
      <c r="Q62" s="202"/>
      <c r="R62" s="202"/>
      <c r="S62" s="202"/>
      <c r="T62" s="202"/>
      <c r="U62" s="202"/>
      <c r="V62" s="202"/>
      <c r="W62" s="202"/>
      <c r="X62" s="202"/>
      <c r="Y62" s="202"/>
      <c r="Z62" s="202"/>
    </row>
    <row r="63" spans="1:26" s="349" customFormat="1" ht="18" customHeight="1">
      <c r="A63" s="318">
        <v>33</v>
      </c>
      <c r="B63" s="1016"/>
      <c r="C63" s="1017"/>
      <c r="D63" s="1017"/>
      <c r="E63" s="1008" t="s">
        <v>626</v>
      </c>
      <c r="F63" s="1009"/>
      <c r="G63" s="1009"/>
      <c r="H63" s="1010"/>
      <c r="I63" s="319" t="s">
        <v>135</v>
      </c>
      <c r="J63" s="319">
        <v>600000</v>
      </c>
      <c r="K63" s="201"/>
      <c r="L63" s="320">
        <f>J63*K63</f>
        <v>0</v>
      </c>
      <c r="M63" s="202"/>
      <c r="N63" s="202"/>
      <c r="O63" s="202"/>
      <c r="P63" s="202"/>
      <c r="Q63" s="202"/>
      <c r="R63" s="202"/>
      <c r="S63" s="202"/>
      <c r="T63" s="202"/>
      <c r="U63" s="202"/>
      <c r="V63" s="202"/>
      <c r="W63" s="202"/>
      <c r="X63" s="202"/>
      <c r="Y63" s="202"/>
      <c r="Z63" s="202"/>
    </row>
    <row r="64" spans="1:26" s="349" customFormat="1" ht="18" customHeight="1">
      <c r="A64" s="318">
        <v>34</v>
      </c>
      <c r="B64" s="1018"/>
      <c r="C64" s="1019"/>
      <c r="D64" s="1019"/>
      <c r="E64" s="1011" t="s">
        <v>627</v>
      </c>
      <c r="F64" s="1012"/>
      <c r="G64" s="1012"/>
      <c r="H64" s="1013"/>
      <c r="I64" s="319" t="s">
        <v>135</v>
      </c>
      <c r="J64" s="319">
        <v>700000</v>
      </c>
      <c r="K64" s="201"/>
      <c r="L64" s="320">
        <f>J64*K64</f>
        <v>0</v>
      </c>
      <c r="M64" s="202"/>
      <c r="N64" s="202"/>
      <c r="O64" s="202"/>
      <c r="P64" s="202"/>
      <c r="Q64" s="202"/>
      <c r="R64" s="202"/>
      <c r="S64" s="202"/>
      <c r="T64" s="202"/>
      <c r="U64" s="202"/>
      <c r="V64" s="202"/>
      <c r="W64" s="202"/>
      <c r="X64" s="202"/>
      <c r="Y64" s="202"/>
      <c r="Z64" s="202"/>
    </row>
    <row r="65" spans="1:26" s="349" customFormat="1" ht="18" customHeight="1">
      <c r="A65" s="318">
        <v>35</v>
      </c>
      <c r="B65" s="1014" t="s">
        <v>621</v>
      </c>
      <c r="C65" s="1015"/>
      <c r="D65" s="1015"/>
      <c r="E65" s="1020" t="s">
        <v>624</v>
      </c>
      <c r="F65" s="1021"/>
      <c r="G65" s="1021"/>
      <c r="H65" s="1022"/>
      <c r="I65" s="319" t="s">
        <v>135</v>
      </c>
      <c r="J65" s="319">
        <v>160000</v>
      </c>
      <c r="K65" s="201"/>
      <c r="L65" s="320">
        <f>J65*K65</f>
        <v>0</v>
      </c>
      <c r="M65" s="202"/>
      <c r="N65" s="202"/>
      <c r="O65" s="202"/>
      <c r="P65" s="202"/>
      <c r="Q65" s="202"/>
      <c r="R65" s="202"/>
      <c r="S65" s="202"/>
      <c r="T65" s="202"/>
      <c r="U65" s="202"/>
      <c r="V65" s="202"/>
      <c r="W65" s="202"/>
      <c r="X65" s="202"/>
      <c r="Y65" s="202"/>
      <c r="Z65" s="202"/>
    </row>
    <row r="66" spans="1:26" s="349" customFormat="1" ht="18" customHeight="1">
      <c r="A66" s="318">
        <v>36</v>
      </c>
      <c r="B66" s="1016"/>
      <c r="C66" s="1017"/>
      <c r="D66" s="1017"/>
      <c r="E66" s="1023" t="s">
        <v>625</v>
      </c>
      <c r="F66" s="1024"/>
      <c r="G66" s="1024"/>
      <c r="H66" s="1025"/>
      <c r="I66" s="319" t="s">
        <v>135</v>
      </c>
      <c r="J66" s="319">
        <v>288000</v>
      </c>
      <c r="K66" s="201"/>
      <c r="L66" s="320">
        <f>J66*K66</f>
        <v>0</v>
      </c>
      <c r="M66" s="202"/>
      <c r="N66" s="202"/>
      <c r="O66" s="202"/>
      <c r="P66" s="202"/>
      <c r="Q66" s="202"/>
      <c r="R66" s="202"/>
      <c r="S66" s="202"/>
      <c r="T66" s="202"/>
      <c r="U66" s="202"/>
      <c r="V66" s="202"/>
      <c r="W66" s="202"/>
      <c r="X66" s="202"/>
      <c r="Y66" s="202"/>
      <c r="Z66" s="202"/>
    </row>
    <row r="67" spans="1:26" s="349" customFormat="1" ht="18" customHeight="1">
      <c r="A67" s="318">
        <v>37</v>
      </c>
      <c r="B67" s="1016"/>
      <c r="C67" s="1017"/>
      <c r="D67" s="1017"/>
      <c r="E67" s="1008" t="s">
        <v>626</v>
      </c>
      <c r="F67" s="1009"/>
      <c r="G67" s="1009"/>
      <c r="H67" s="1010"/>
      <c r="I67" s="319" t="s">
        <v>135</v>
      </c>
      <c r="J67" s="319">
        <v>384000</v>
      </c>
      <c r="K67" s="201"/>
      <c r="L67" s="320">
        <f>J67*K67</f>
        <v>0</v>
      </c>
      <c r="M67" s="202"/>
      <c r="N67" s="202"/>
      <c r="O67" s="202"/>
      <c r="P67" s="202"/>
      <c r="Q67" s="202"/>
      <c r="R67" s="202"/>
      <c r="S67" s="202"/>
      <c r="T67" s="202"/>
      <c r="U67" s="202"/>
      <c r="V67" s="202"/>
      <c r="W67" s="202"/>
      <c r="X67" s="202"/>
      <c r="Y67" s="202"/>
      <c r="Z67" s="202"/>
    </row>
    <row r="68" spans="1:26" s="349" customFormat="1" ht="18" customHeight="1">
      <c r="A68" s="318">
        <v>38</v>
      </c>
      <c r="B68" s="1018"/>
      <c r="C68" s="1019"/>
      <c r="D68" s="1019"/>
      <c r="E68" s="1011" t="s">
        <v>627</v>
      </c>
      <c r="F68" s="1012"/>
      <c r="G68" s="1012"/>
      <c r="H68" s="1013"/>
      <c r="I68" s="319" t="s">
        <v>135</v>
      </c>
      <c r="J68" s="319">
        <v>448000</v>
      </c>
      <c r="K68" s="201"/>
      <c r="L68" s="320">
        <f aca="true" t="shared" si="1" ref="L68:L75">J68*K68</f>
        <v>0</v>
      </c>
      <c r="M68" s="202"/>
      <c r="N68" s="202"/>
      <c r="O68" s="202"/>
      <c r="P68" s="202"/>
      <c r="Q68" s="202"/>
      <c r="R68" s="202"/>
      <c r="S68" s="202"/>
      <c r="T68" s="202"/>
      <c r="U68" s="202"/>
      <c r="V68" s="202"/>
      <c r="W68" s="202"/>
      <c r="X68" s="202"/>
      <c r="Y68" s="202"/>
      <c r="Z68" s="202"/>
    </row>
    <row r="69" spans="1:26" s="349" customFormat="1" ht="18" customHeight="1">
      <c r="A69" s="318">
        <v>39</v>
      </c>
      <c r="B69" s="1014" t="s">
        <v>622</v>
      </c>
      <c r="C69" s="1015"/>
      <c r="D69" s="1015"/>
      <c r="E69" s="1020" t="s">
        <v>624</v>
      </c>
      <c r="F69" s="1021"/>
      <c r="G69" s="1021"/>
      <c r="H69" s="1022"/>
      <c r="I69" s="319" t="s">
        <v>135</v>
      </c>
      <c r="J69" s="319">
        <v>100000</v>
      </c>
      <c r="K69" s="201"/>
      <c r="L69" s="320">
        <f t="shared" si="1"/>
        <v>0</v>
      </c>
      <c r="M69" s="202"/>
      <c r="N69" s="202"/>
      <c r="O69" s="202"/>
      <c r="P69" s="202"/>
      <c r="Q69" s="202"/>
      <c r="R69" s="202"/>
      <c r="S69" s="202"/>
      <c r="T69" s="202"/>
      <c r="U69" s="202"/>
      <c r="V69" s="202"/>
      <c r="W69" s="202"/>
      <c r="X69" s="202"/>
      <c r="Y69" s="202"/>
      <c r="Z69" s="202"/>
    </row>
    <row r="70" spans="1:26" s="349" customFormat="1" ht="18" customHeight="1">
      <c r="A70" s="318">
        <v>40</v>
      </c>
      <c r="B70" s="1016"/>
      <c r="C70" s="1017"/>
      <c r="D70" s="1017"/>
      <c r="E70" s="1023" t="s">
        <v>625</v>
      </c>
      <c r="F70" s="1024"/>
      <c r="G70" s="1024"/>
      <c r="H70" s="1025"/>
      <c r="I70" s="319" t="s">
        <v>135</v>
      </c>
      <c r="J70" s="319">
        <v>160000</v>
      </c>
      <c r="K70" s="201"/>
      <c r="L70" s="320">
        <f t="shared" si="1"/>
        <v>0</v>
      </c>
      <c r="M70" s="202"/>
      <c r="N70" s="202"/>
      <c r="O70" s="202"/>
      <c r="P70" s="202"/>
      <c r="Q70" s="202"/>
      <c r="R70" s="202"/>
      <c r="S70" s="202"/>
      <c r="T70" s="202"/>
      <c r="U70" s="202"/>
      <c r="V70" s="202"/>
      <c r="W70" s="202"/>
      <c r="X70" s="202"/>
      <c r="Y70" s="202"/>
      <c r="Z70" s="202"/>
    </row>
    <row r="71" spans="1:26" s="349" customFormat="1" ht="18" customHeight="1">
      <c r="A71" s="318">
        <v>41</v>
      </c>
      <c r="B71" s="1016"/>
      <c r="C71" s="1017"/>
      <c r="D71" s="1017"/>
      <c r="E71" s="1008" t="s">
        <v>626</v>
      </c>
      <c r="F71" s="1009"/>
      <c r="G71" s="1009"/>
      <c r="H71" s="1010"/>
      <c r="I71" s="319" t="s">
        <v>135</v>
      </c>
      <c r="J71" s="319">
        <v>240000</v>
      </c>
      <c r="K71" s="201"/>
      <c r="L71" s="320">
        <f t="shared" si="1"/>
        <v>0</v>
      </c>
      <c r="M71" s="202"/>
      <c r="N71" s="202"/>
      <c r="O71" s="202"/>
      <c r="P71" s="202"/>
      <c r="Q71" s="202"/>
      <c r="R71" s="202"/>
      <c r="S71" s="202"/>
      <c r="T71" s="202"/>
      <c r="U71" s="202"/>
      <c r="V71" s="202"/>
      <c r="W71" s="202"/>
      <c r="X71" s="202"/>
      <c r="Y71" s="202"/>
      <c r="Z71" s="202"/>
    </row>
    <row r="72" spans="1:26" s="349" customFormat="1" ht="18" customHeight="1">
      <c r="A72" s="318">
        <v>42</v>
      </c>
      <c r="B72" s="1018"/>
      <c r="C72" s="1019"/>
      <c r="D72" s="1019"/>
      <c r="E72" s="1011" t="s">
        <v>627</v>
      </c>
      <c r="F72" s="1012"/>
      <c r="G72" s="1012"/>
      <c r="H72" s="1013"/>
      <c r="I72" s="319" t="s">
        <v>135</v>
      </c>
      <c r="J72" s="319">
        <v>280000</v>
      </c>
      <c r="K72" s="201"/>
      <c r="L72" s="320">
        <f t="shared" si="1"/>
        <v>0</v>
      </c>
      <c r="M72" s="202"/>
      <c r="N72" s="202"/>
      <c r="O72" s="202"/>
      <c r="P72" s="202"/>
      <c r="Q72" s="202"/>
      <c r="R72" s="202"/>
      <c r="S72" s="202"/>
      <c r="T72" s="202"/>
      <c r="U72" s="202"/>
      <c r="V72" s="202"/>
      <c r="W72" s="202"/>
      <c r="X72" s="202"/>
      <c r="Y72" s="202"/>
      <c r="Z72" s="202"/>
    </row>
    <row r="73" spans="1:26" s="349" customFormat="1" ht="18" customHeight="1">
      <c r="A73" s="318">
        <v>43</v>
      </c>
      <c r="B73" s="1014" t="s">
        <v>623</v>
      </c>
      <c r="C73" s="1015"/>
      <c r="D73" s="1015"/>
      <c r="E73" s="1020" t="s">
        <v>624</v>
      </c>
      <c r="F73" s="1021"/>
      <c r="G73" s="1021"/>
      <c r="H73" s="1022"/>
      <c r="I73" s="319" t="s">
        <v>135</v>
      </c>
      <c r="J73" s="319">
        <v>80000</v>
      </c>
      <c r="K73" s="201"/>
      <c r="L73" s="320">
        <f t="shared" si="1"/>
        <v>0</v>
      </c>
      <c r="M73" s="202"/>
      <c r="N73" s="202"/>
      <c r="O73" s="202"/>
      <c r="P73" s="202"/>
      <c r="Q73" s="202"/>
      <c r="R73" s="202"/>
      <c r="S73" s="202"/>
      <c r="T73" s="202"/>
      <c r="U73" s="202"/>
      <c r="V73" s="202"/>
      <c r="W73" s="202"/>
      <c r="X73" s="202"/>
      <c r="Y73" s="202"/>
      <c r="Z73" s="202"/>
    </row>
    <row r="74" spans="1:26" s="349" customFormat="1" ht="18" customHeight="1">
      <c r="A74" s="318">
        <v>44</v>
      </c>
      <c r="B74" s="1016"/>
      <c r="C74" s="1017"/>
      <c r="D74" s="1017"/>
      <c r="E74" s="1023" t="s">
        <v>625</v>
      </c>
      <c r="F74" s="1024"/>
      <c r="G74" s="1024"/>
      <c r="H74" s="1025"/>
      <c r="I74" s="319" t="s">
        <v>135</v>
      </c>
      <c r="J74" s="319">
        <v>144000</v>
      </c>
      <c r="K74" s="201"/>
      <c r="L74" s="320">
        <f t="shared" si="1"/>
        <v>0</v>
      </c>
      <c r="M74" s="202"/>
      <c r="N74" s="202"/>
      <c r="O74" s="202"/>
      <c r="P74" s="202"/>
      <c r="Q74" s="202"/>
      <c r="R74" s="202"/>
      <c r="S74" s="202"/>
      <c r="T74" s="202"/>
      <c r="U74" s="202"/>
      <c r="V74" s="202"/>
      <c r="W74" s="202"/>
      <c r="X74" s="202"/>
      <c r="Y74" s="202"/>
      <c r="Z74" s="202"/>
    </row>
    <row r="75" spans="1:26" s="349" customFormat="1" ht="18" customHeight="1">
      <c r="A75" s="318">
        <v>45</v>
      </c>
      <c r="B75" s="1016"/>
      <c r="C75" s="1017"/>
      <c r="D75" s="1017"/>
      <c r="E75" s="1008" t="s">
        <v>626</v>
      </c>
      <c r="F75" s="1009"/>
      <c r="G75" s="1009"/>
      <c r="H75" s="1010"/>
      <c r="I75" s="319" t="s">
        <v>135</v>
      </c>
      <c r="J75" s="319">
        <v>192000</v>
      </c>
      <c r="K75" s="201"/>
      <c r="L75" s="320">
        <f t="shared" si="1"/>
        <v>0</v>
      </c>
      <c r="M75" s="202"/>
      <c r="N75" s="202"/>
      <c r="O75" s="202"/>
      <c r="P75" s="202"/>
      <c r="Q75" s="202"/>
      <c r="R75" s="202"/>
      <c r="S75" s="202"/>
      <c r="T75" s="202"/>
      <c r="U75" s="202"/>
      <c r="V75" s="202"/>
      <c r="W75" s="202"/>
      <c r="X75" s="202"/>
      <c r="Y75" s="202"/>
      <c r="Z75" s="202"/>
    </row>
    <row r="76" spans="1:26" s="349" customFormat="1" ht="18" customHeight="1">
      <c r="A76" s="318">
        <v>46</v>
      </c>
      <c r="B76" s="1018"/>
      <c r="C76" s="1019"/>
      <c r="D76" s="1019"/>
      <c r="E76" s="1011" t="s">
        <v>627</v>
      </c>
      <c r="F76" s="1012"/>
      <c r="G76" s="1012"/>
      <c r="H76" s="1013"/>
      <c r="I76" s="319" t="s">
        <v>135</v>
      </c>
      <c r="J76" s="319">
        <v>224000</v>
      </c>
      <c r="K76" s="201"/>
      <c r="L76" s="320">
        <f aca="true" t="shared" si="2" ref="L76:L83">J76*K76</f>
        <v>0</v>
      </c>
      <c r="M76" s="202"/>
      <c r="N76" s="202"/>
      <c r="O76" s="202"/>
      <c r="P76" s="202"/>
      <c r="Q76" s="202"/>
      <c r="R76" s="202"/>
      <c r="S76" s="202"/>
      <c r="T76" s="202"/>
      <c r="U76" s="202"/>
      <c r="V76" s="202"/>
      <c r="W76" s="202"/>
      <c r="X76" s="202"/>
      <c r="Y76" s="202"/>
      <c r="Z76" s="202"/>
    </row>
    <row r="77" spans="1:26" s="349" customFormat="1" ht="18" customHeight="1">
      <c r="A77" s="318">
        <v>47</v>
      </c>
      <c r="B77" s="1014" t="s">
        <v>628</v>
      </c>
      <c r="C77" s="1015"/>
      <c r="D77" s="1015"/>
      <c r="E77" s="1020" t="s">
        <v>624</v>
      </c>
      <c r="F77" s="1021"/>
      <c r="G77" s="1021"/>
      <c r="H77" s="1022"/>
      <c r="I77" s="319" t="s">
        <v>135</v>
      </c>
      <c r="J77" s="319">
        <v>300000</v>
      </c>
      <c r="K77" s="201"/>
      <c r="L77" s="320">
        <f t="shared" si="2"/>
        <v>0</v>
      </c>
      <c r="M77" s="202"/>
      <c r="N77" s="202"/>
      <c r="O77" s="202"/>
      <c r="P77" s="202"/>
      <c r="Q77" s="202"/>
      <c r="R77" s="202"/>
      <c r="S77" s="202"/>
      <c r="T77" s="202"/>
      <c r="U77" s="202"/>
      <c r="V77" s="202"/>
      <c r="W77" s="202"/>
      <c r="X77" s="202"/>
      <c r="Y77" s="202"/>
      <c r="Z77" s="202"/>
    </row>
    <row r="78" spans="1:26" s="349" customFormat="1" ht="18" customHeight="1">
      <c r="A78" s="318">
        <v>48</v>
      </c>
      <c r="B78" s="1016"/>
      <c r="C78" s="1017"/>
      <c r="D78" s="1017"/>
      <c r="E78" s="1023" t="s">
        <v>625</v>
      </c>
      <c r="F78" s="1024"/>
      <c r="G78" s="1024"/>
      <c r="H78" s="1025"/>
      <c r="I78" s="319" t="s">
        <v>135</v>
      </c>
      <c r="J78" s="319">
        <v>540000</v>
      </c>
      <c r="K78" s="201"/>
      <c r="L78" s="320">
        <f t="shared" si="2"/>
        <v>0</v>
      </c>
      <c r="M78" s="202"/>
      <c r="N78" s="202"/>
      <c r="O78" s="202"/>
      <c r="P78" s="202"/>
      <c r="Q78" s="202"/>
      <c r="R78" s="202"/>
      <c r="S78" s="202"/>
      <c r="T78" s="202"/>
      <c r="U78" s="202"/>
      <c r="V78" s="202"/>
      <c r="W78" s="202"/>
      <c r="X78" s="202"/>
      <c r="Y78" s="202"/>
      <c r="Z78" s="202"/>
    </row>
    <row r="79" spans="1:26" s="349" customFormat="1" ht="18" customHeight="1">
      <c r="A79" s="318">
        <v>49</v>
      </c>
      <c r="B79" s="1016"/>
      <c r="C79" s="1017"/>
      <c r="D79" s="1017"/>
      <c r="E79" s="1008" t="s">
        <v>626</v>
      </c>
      <c r="F79" s="1009"/>
      <c r="G79" s="1009"/>
      <c r="H79" s="1010"/>
      <c r="I79" s="319" t="s">
        <v>135</v>
      </c>
      <c r="J79" s="319">
        <v>720000</v>
      </c>
      <c r="K79" s="201"/>
      <c r="L79" s="320">
        <f t="shared" si="2"/>
        <v>0</v>
      </c>
      <c r="M79" s="202"/>
      <c r="N79" s="202"/>
      <c r="O79" s="202"/>
      <c r="P79" s="202"/>
      <c r="Q79" s="202"/>
      <c r="R79" s="202"/>
      <c r="S79" s="202"/>
      <c r="T79" s="202"/>
      <c r="U79" s="202"/>
      <c r="V79" s="202"/>
      <c r="W79" s="202"/>
      <c r="X79" s="202"/>
      <c r="Y79" s="202"/>
      <c r="Z79" s="202"/>
    </row>
    <row r="80" spans="1:26" s="349" customFormat="1" ht="18" customHeight="1">
      <c r="A80" s="318">
        <v>50</v>
      </c>
      <c r="B80" s="1018"/>
      <c r="C80" s="1019"/>
      <c r="D80" s="1019"/>
      <c r="E80" s="1011" t="s">
        <v>627</v>
      </c>
      <c r="F80" s="1012"/>
      <c r="G80" s="1012"/>
      <c r="H80" s="1013"/>
      <c r="I80" s="319" t="s">
        <v>135</v>
      </c>
      <c r="J80" s="319">
        <v>840000</v>
      </c>
      <c r="K80" s="201"/>
      <c r="L80" s="320">
        <f t="shared" si="2"/>
        <v>0</v>
      </c>
      <c r="M80" s="202"/>
      <c r="N80" s="202"/>
      <c r="O80" s="202"/>
      <c r="P80" s="202"/>
      <c r="Q80" s="202"/>
      <c r="R80" s="202"/>
      <c r="S80" s="202"/>
      <c r="T80" s="202"/>
      <c r="U80" s="202"/>
      <c r="V80" s="202"/>
      <c r="W80" s="202"/>
      <c r="X80" s="202"/>
      <c r="Y80" s="202"/>
      <c r="Z80" s="202"/>
    </row>
    <row r="81" spans="1:26" s="349" customFormat="1" ht="18" customHeight="1">
      <c r="A81" s="318">
        <v>51</v>
      </c>
      <c r="B81" s="1014" t="s">
        <v>629</v>
      </c>
      <c r="C81" s="1015"/>
      <c r="D81" s="1015"/>
      <c r="E81" s="1020" t="s">
        <v>624</v>
      </c>
      <c r="F81" s="1021"/>
      <c r="G81" s="1021"/>
      <c r="H81" s="1022"/>
      <c r="I81" s="319" t="s">
        <v>135</v>
      </c>
      <c r="J81" s="319">
        <v>400000</v>
      </c>
      <c r="K81" s="201"/>
      <c r="L81" s="320">
        <f t="shared" si="2"/>
        <v>0</v>
      </c>
      <c r="M81" s="202"/>
      <c r="N81" s="202"/>
      <c r="O81" s="202"/>
      <c r="P81" s="202"/>
      <c r="Q81" s="202"/>
      <c r="R81" s="202"/>
      <c r="S81" s="202"/>
      <c r="T81" s="202"/>
      <c r="U81" s="202"/>
      <c r="V81" s="202"/>
      <c r="W81" s="202"/>
      <c r="X81" s="202"/>
      <c r="Y81" s="202"/>
      <c r="Z81" s="202"/>
    </row>
    <row r="82" spans="1:26" s="349" customFormat="1" ht="18" customHeight="1">
      <c r="A82" s="318">
        <v>52</v>
      </c>
      <c r="B82" s="1016"/>
      <c r="C82" s="1017"/>
      <c r="D82" s="1017"/>
      <c r="E82" s="1023" t="s">
        <v>625</v>
      </c>
      <c r="F82" s="1024"/>
      <c r="G82" s="1024"/>
      <c r="H82" s="1025"/>
      <c r="I82" s="319" t="s">
        <v>135</v>
      </c>
      <c r="J82" s="319">
        <v>720000</v>
      </c>
      <c r="K82" s="201"/>
      <c r="L82" s="320">
        <f t="shared" si="2"/>
        <v>0</v>
      </c>
      <c r="M82" s="202"/>
      <c r="N82" s="202"/>
      <c r="O82" s="202"/>
      <c r="P82" s="202"/>
      <c r="Q82" s="202"/>
      <c r="R82" s="202"/>
      <c r="S82" s="202"/>
      <c r="T82" s="202"/>
      <c r="U82" s="202"/>
      <c r="V82" s="202"/>
      <c r="W82" s="202"/>
      <c r="X82" s="202"/>
      <c r="Y82" s="202"/>
      <c r="Z82" s="202"/>
    </row>
    <row r="83" spans="1:26" s="349" customFormat="1" ht="18" customHeight="1">
      <c r="A83" s="318">
        <v>53</v>
      </c>
      <c r="B83" s="1016"/>
      <c r="C83" s="1017"/>
      <c r="D83" s="1017"/>
      <c r="E83" s="1008" t="s">
        <v>626</v>
      </c>
      <c r="F83" s="1009"/>
      <c r="G83" s="1009"/>
      <c r="H83" s="1010"/>
      <c r="I83" s="319" t="s">
        <v>135</v>
      </c>
      <c r="J83" s="319">
        <v>960000</v>
      </c>
      <c r="K83" s="201"/>
      <c r="L83" s="320">
        <f t="shared" si="2"/>
        <v>0</v>
      </c>
      <c r="M83" s="202"/>
      <c r="N83" s="202"/>
      <c r="O83" s="202"/>
      <c r="P83" s="202"/>
      <c r="Q83" s="202"/>
      <c r="R83" s="202"/>
      <c r="S83" s="202"/>
      <c r="T83" s="202"/>
      <c r="U83" s="202"/>
      <c r="V83" s="202"/>
      <c r="W83" s="202"/>
      <c r="X83" s="202"/>
      <c r="Y83" s="202"/>
      <c r="Z83" s="202"/>
    </row>
    <row r="84" spans="1:26" s="349" customFormat="1" ht="18" customHeight="1">
      <c r="A84" s="318">
        <v>54</v>
      </c>
      <c r="B84" s="1018"/>
      <c r="C84" s="1019"/>
      <c r="D84" s="1019"/>
      <c r="E84" s="1011" t="s">
        <v>627</v>
      </c>
      <c r="F84" s="1012"/>
      <c r="G84" s="1012"/>
      <c r="H84" s="1013"/>
      <c r="I84" s="319" t="s">
        <v>135</v>
      </c>
      <c r="J84" s="319">
        <v>1120000</v>
      </c>
      <c r="K84" s="201"/>
      <c r="L84" s="320">
        <f>J84*K84</f>
        <v>0</v>
      </c>
      <c r="M84" s="202"/>
      <c r="N84" s="202"/>
      <c r="O84" s="202"/>
      <c r="P84" s="202"/>
      <c r="Q84" s="202"/>
      <c r="R84" s="202"/>
      <c r="S84" s="202"/>
      <c r="T84" s="202"/>
      <c r="U84" s="202"/>
      <c r="V84" s="202"/>
      <c r="W84" s="202"/>
      <c r="X84" s="202"/>
      <c r="Y84" s="202"/>
      <c r="Z84" s="202"/>
    </row>
    <row r="85" spans="1:43" s="77" customFormat="1" ht="13.5" customHeight="1">
      <c r="A85" s="275"/>
      <c r="B85" s="275"/>
      <c r="C85" s="276"/>
      <c r="D85" s="276"/>
      <c r="E85" s="276"/>
      <c r="F85" s="276"/>
      <c r="G85" s="276"/>
      <c r="H85" s="91"/>
      <c r="I85" s="91"/>
      <c r="J85" s="91"/>
      <c r="K85" s="278"/>
      <c r="L85" s="317"/>
      <c r="M85" s="188"/>
      <c r="N85" s="189"/>
      <c r="O85" s="189"/>
      <c r="P85" s="189"/>
      <c r="Q85" s="189"/>
      <c r="R85" s="189"/>
      <c r="S85" s="189"/>
      <c r="T85" s="189"/>
      <c r="U85" s="189"/>
      <c r="V85" s="189"/>
      <c r="W85" s="189"/>
      <c r="X85" s="189"/>
      <c r="Y85" s="189"/>
      <c r="Z85" s="189"/>
      <c r="AA85" s="189"/>
      <c r="AB85" s="189"/>
      <c r="AC85" s="189"/>
      <c r="AD85" s="189"/>
      <c r="AE85" s="189"/>
      <c r="AF85" s="189"/>
      <c r="AG85" s="150"/>
      <c r="AH85" s="150"/>
      <c r="AI85" s="150"/>
      <c r="AJ85" s="150"/>
      <c r="AK85" s="150"/>
      <c r="AL85" s="150"/>
      <c r="AM85" s="150"/>
      <c r="AN85" s="150"/>
      <c r="AO85" s="150"/>
      <c r="AP85" s="150"/>
      <c r="AQ85" s="150"/>
    </row>
    <row r="86" spans="1:26" s="159" customFormat="1" ht="31.5" customHeight="1">
      <c r="A86" s="1026" t="s">
        <v>463</v>
      </c>
      <c r="B86" s="1027"/>
      <c r="C86" s="1027"/>
      <c r="D86" s="1027"/>
      <c r="E86" s="1027"/>
      <c r="F86" s="1027"/>
      <c r="G86" s="1027"/>
      <c r="H86" s="1028"/>
      <c r="I86" s="403" t="s">
        <v>133</v>
      </c>
      <c r="J86" s="403" t="s">
        <v>104</v>
      </c>
      <c r="K86" s="403" t="s">
        <v>134</v>
      </c>
      <c r="L86" s="404" t="s">
        <v>90</v>
      </c>
      <c r="M86" s="200"/>
      <c r="N86" s="200"/>
      <c r="O86" s="200"/>
      <c r="P86" s="200"/>
      <c r="Q86" s="200"/>
      <c r="R86" s="200"/>
      <c r="S86" s="200"/>
      <c r="T86" s="200"/>
      <c r="U86" s="200"/>
      <c r="V86" s="200"/>
      <c r="W86" s="200"/>
      <c r="X86" s="200"/>
      <c r="Y86" s="200"/>
      <c r="Z86" s="200"/>
    </row>
    <row r="87" spans="1:26" s="349" customFormat="1" ht="51" customHeight="1">
      <c r="A87" s="318">
        <v>55</v>
      </c>
      <c r="B87" s="956" t="s">
        <v>647</v>
      </c>
      <c r="C87" s="956"/>
      <c r="D87" s="956">
        <v>39000</v>
      </c>
      <c r="E87" s="956">
        <v>0</v>
      </c>
      <c r="F87" s="956">
        <f>D87*E87</f>
        <v>0</v>
      </c>
      <c r="G87" s="956"/>
      <c r="H87" s="956"/>
      <c r="I87" s="420" t="s">
        <v>191</v>
      </c>
      <c r="J87" s="319">
        <v>140000</v>
      </c>
      <c r="K87" s="201"/>
      <c r="L87" s="320">
        <f>J87*K87</f>
        <v>0</v>
      </c>
      <c r="M87" s="202"/>
      <c r="N87" s="202"/>
      <c r="O87" s="202"/>
      <c r="P87" s="202"/>
      <c r="Q87" s="202"/>
      <c r="R87" s="202"/>
      <c r="S87" s="202"/>
      <c r="T87" s="202"/>
      <c r="U87" s="202"/>
      <c r="V87" s="202"/>
      <c r="W87" s="202"/>
      <c r="X87" s="202"/>
      <c r="Y87" s="202"/>
      <c r="Z87" s="202"/>
    </row>
    <row r="88" spans="1:43" s="77" customFormat="1" ht="13.5" customHeight="1">
      <c r="A88" s="275"/>
      <c r="B88" s="275"/>
      <c r="C88" s="276"/>
      <c r="D88" s="276"/>
      <c r="E88" s="276"/>
      <c r="F88" s="276"/>
      <c r="G88" s="276"/>
      <c r="H88" s="91"/>
      <c r="I88" s="91"/>
      <c r="J88" s="91"/>
      <c r="K88" s="278"/>
      <c r="L88" s="317"/>
      <c r="M88" s="188"/>
      <c r="N88" s="189"/>
      <c r="O88" s="189"/>
      <c r="P88" s="189"/>
      <c r="Q88" s="189"/>
      <c r="R88" s="189"/>
      <c r="S88" s="189"/>
      <c r="T88" s="189"/>
      <c r="U88" s="189"/>
      <c r="V88" s="189"/>
      <c r="W88" s="189"/>
      <c r="X88" s="189"/>
      <c r="Y88" s="189"/>
      <c r="Z88" s="189"/>
      <c r="AA88" s="189"/>
      <c r="AB88" s="189"/>
      <c r="AC88" s="189"/>
      <c r="AD88" s="189"/>
      <c r="AE88" s="189"/>
      <c r="AF88" s="189"/>
      <c r="AG88" s="150"/>
      <c r="AH88" s="150"/>
      <c r="AI88" s="150"/>
      <c r="AJ88" s="150"/>
      <c r="AK88" s="150"/>
      <c r="AL88" s="150"/>
      <c r="AM88" s="150"/>
      <c r="AN88" s="150"/>
      <c r="AO88" s="150"/>
      <c r="AP88" s="150"/>
      <c r="AQ88" s="150"/>
    </row>
    <row r="89" spans="1:26" s="159" customFormat="1" ht="33" customHeight="1">
      <c r="A89" s="1026" t="s">
        <v>464</v>
      </c>
      <c r="B89" s="1027"/>
      <c r="C89" s="1027"/>
      <c r="D89" s="1027"/>
      <c r="E89" s="1027"/>
      <c r="F89" s="1027"/>
      <c r="G89" s="1027"/>
      <c r="H89" s="1028"/>
      <c r="I89" s="403" t="s">
        <v>133</v>
      </c>
      <c r="J89" s="403" t="s">
        <v>104</v>
      </c>
      <c r="K89" s="403" t="s">
        <v>134</v>
      </c>
      <c r="L89" s="404" t="s">
        <v>90</v>
      </c>
      <c r="M89" s="200"/>
      <c r="N89" s="200"/>
      <c r="O89" s="200"/>
      <c r="P89" s="200"/>
      <c r="Q89" s="200"/>
      <c r="R89" s="200"/>
      <c r="S89" s="200"/>
      <c r="T89" s="200"/>
      <c r="U89" s="200"/>
      <c r="V89" s="200"/>
      <c r="W89" s="200"/>
      <c r="X89" s="200"/>
      <c r="Y89" s="200"/>
      <c r="Z89" s="200"/>
    </row>
    <row r="90" spans="1:26" s="349" customFormat="1" ht="82.5" customHeight="1">
      <c r="A90" s="318">
        <v>56</v>
      </c>
      <c r="B90" s="956" t="s">
        <v>706</v>
      </c>
      <c r="C90" s="956"/>
      <c r="D90" s="956">
        <v>39000</v>
      </c>
      <c r="E90" s="956">
        <v>0</v>
      </c>
      <c r="F90" s="956">
        <f>D90*E90</f>
        <v>0</v>
      </c>
      <c r="G90" s="956"/>
      <c r="H90" s="956"/>
      <c r="I90" s="420" t="s">
        <v>191</v>
      </c>
      <c r="J90" s="319">
        <v>100000</v>
      </c>
      <c r="K90" s="201"/>
      <c r="L90" s="320">
        <f>J90*K90</f>
        <v>0</v>
      </c>
      <c r="M90" s="202"/>
      <c r="N90" s="202"/>
      <c r="O90" s="202"/>
      <c r="P90" s="202"/>
      <c r="Q90" s="202"/>
      <c r="R90" s="202"/>
      <c r="S90" s="202"/>
      <c r="T90" s="202"/>
      <c r="U90" s="202"/>
      <c r="V90" s="202"/>
      <c r="W90" s="202"/>
      <c r="X90" s="202"/>
      <c r="Y90" s="202"/>
      <c r="Z90" s="202"/>
    </row>
    <row r="91" spans="1:43" s="77" customFormat="1" ht="13.5" customHeight="1">
      <c r="A91" s="275"/>
      <c r="B91" s="275"/>
      <c r="C91" s="276"/>
      <c r="D91" s="276"/>
      <c r="E91" s="276"/>
      <c r="F91" s="276"/>
      <c r="G91" s="276"/>
      <c r="H91" s="91"/>
      <c r="I91" s="91"/>
      <c r="J91" s="91"/>
      <c r="K91" s="278"/>
      <c r="L91" s="317"/>
      <c r="M91" s="188"/>
      <c r="N91" s="189"/>
      <c r="O91" s="189"/>
      <c r="P91" s="189"/>
      <c r="Q91" s="189"/>
      <c r="R91" s="189"/>
      <c r="S91" s="189"/>
      <c r="T91" s="189"/>
      <c r="U91" s="189"/>
      <c r="V91" s="189"/>
      <c r="W91" s="189"/>
      <c r="X91" s="189"/>
      <c r="Y91" s="189"/>
      <c r="Z91" s="189"/>
      <c r="AA91" s="189"/>
      <c r="AB91" s="189"/>
      <c r="AC91" s="189"/>
      <c r="AD91" s="189"/>
      <c r="AE91" s="189"/>
      <c r="AF91" s="189"/>
      <c r="AG91" s="150"/>
      <c r="AH91" s="150"/>
      <c r="AI91" s="150"/>
      <c r="AJ91" s="150"/>
      <c r="AK91" s="150"/>
      <c r="AL91" s="150"/>
      <c r="AM91" s="150"/>
      <c r="AN91" s="150"/>
      <c r="AO91" s="150"/>
      <c r="AP91" s="150"/>
      <c r="AQ91" s="150"/>
    </row>
    <row r="92" spans="1:26" s="159" customFormat="1" ht="30" customHeight="1">
      <c r="A92" s="1030" t="s">
        <v>232</v>
      </c>
      <c r="B92" s="1030"/>
      <c r="C92" s="1030"/>
      <c r="D92" s="1030"/>
      <c r="E92" s="1030"/>
      <c r="F92" s="1030"/>
      <c r="G92" s="1030"/>
      <c r="H92" s="1030"/>
      <c r="I92" s="402" t="s">
        <v>133</v>
      </c>
      <c r="J92" s="402" t="s">
        <v>104</v>
      </c>
      <c r="K92" s="402" t="s">
        <v>134</v>
      </c>
      <c r="L92" s="404" t="s">
        <v>90</v>
      </c>
      <c r="M92" s="200"/>
      <c r="N92" s="200"/>
      <c r="O92" s="200"/>
      <c r="P92" s="200"/>
      <c r="Q92" s="200"/>
      <c r="R92" s="200"/>
      <c r="S92" s="200"/>
      <c r="T92" s="200"/>
      <c r="U92" s="200"/>
      <c r="V92" s="200"/>
      <c r="W92" s="200"/>
      <c r="X92" s="200"/>
      <c r="Y92" s="200"/>
      <c r="Z92" s="200"/>
    </row>
    <row r="93" spans="1:26" s="160" customFormat="1" ht="33.75" customHeight="1">
      <c r="A93" s="318">
        <v>57</v>
      </c>
      <c r="B93" s="984" t="s">
        <v>213</v>
      </c>
      <c r="C93" s="984" t="s">
        <v>191</v>
      </c>
      <c r="D93" s="984">
        <v>26000</v>
      </c>
      <c r="E93" s="984">
        <v>0</v>
      </c>
      <c r="F93" s="984">
        <f>D93*E93</f>
        <v>0</v>
      </c>
      <c r="G93" s="984"/>
      <c r="H93" s="984"/>
      <c r="I93" s="319" t="s">
        <v>191</v>
      </c>
      <c r="J93" s="319">
        <v>49000</v>
      </c>
      <c r="K93" s="201"/>
      <c r="L93" s="320">
        <f>J93*K93</f>
        <v>0</v>
      </c>
      <c r="M93" s="202"/>
      <c r="N93" s="202"/>
      <c r="O93" s="202"/>
      <c r="P93" s="202"/>
      <c r="Q93" s="202"/>
      <c r="R93" s="202"/>
      <c r="S93" s="202"/>
      <c r="T93" s="202"/>
      <c r="U93" s="202"/>
      <c r="V93" s="202"/>
      <c r="W93" s="202"/>
      <c r="X93" s="202"/>
      <c r="Y93" s="202"/>
      <c r="Z93" s="202"/>
    </row>
    <row r="94" spans="1:26" s="160" customFormat="1" ht="31.5" customHeight="1">
      <c r="A94" s="318">
        <v>58</v>
      </c>
      <c r="B94" s="984" t="s">
        <v>521</v>
      </c>
      <c r="C94" s="984" t="s">
        <v>214</v>
      </c>
      <c r="D94" s="984">
        <v>39000</v>
      </c>
      <c r="E94" s="984">
        <v>0</v>
      </c>
      <c r="F94" s="984">
        <f>D94*E94</f>
        <v>0</v>
      </c>
      <c r="G94" s="984"/>
      <c r="H94" s="984"/>
      <c r="I94" s="319" t="s">
        <v>214</v>
      </c>
      <c r="J94" s="319">
        <v>150000</v>
      </c>
      <c r="K94" s="201"/>
      <c r="L94" s="320">
        <f>J94*K94</f>
        <v>0</v>
      </c>
      <c r="M94" s="202"/>
      <c r="N94" s="202"/>
      <c r="O94" s="202"/>
      <c r="P94" s="202"/>
      <c r="Q94" s="202"/>
      <c r="R94" s="202"/>
      <c r="S94" s="202"/>
      <c r="T94" s="202"/>
      <c r="U94" s="202"/>
      <c r="V94" s="202"/>
      <c r="W94" s="202"/>
      <c r="X94" s="202"/>
      <c r="Y94" s="202"/>
      <c r="Z94" s="202"/>
    </row>
    <row r="95" spans="1:26" s="160" customFormat="1" ht="39" customHeight="1">
      <c r="A95" s="318">
        <v>59</v>
      </c>
      <c r="B95" s="984" t="s">
        <v>215</v>
      </c>
      <c r="C95" s="984" t="s">
        <v>191</v>
      </c>
      <c r="D95" s="984">
        <v>22000</v>
      </c>
      <c r="E95" s="984">
        <v>0</v>
      </c>
      <c r="F95" s="984">
        <f>D95*E95</f>
        <v>0</v>
      </c>
      <c r="G95" s="984"/>
      <c r="H95" s="984"/>
      <c r="I95" s="421" t="s">
        <v>135</v>
      </c>
      <c r="J95" s="319">
        <v>75000</v>
      </c>
      <c r="K95" s="201"/>
      <c r="L95" s="320">
        <f>J95*K95</f>
        <v>0</v>
      </c>
      <c r="M95" s="202"/>
      <c r="N95" s="202"/>
      <c r="O95" s="202"/>
      <c r="P95" s="202"/>
      <c r="Q95" s="202"/>
      <c r="R95" s="202"/>
      <c r="S95" s="202"/>
      <c r="T95" s="202"/>
      <c r="U95" s="202"/>
      <c r="V95" s="202"/>
      <c r="W95" s="202"/>
      <c r="X95" s="202"/>
      <c r="Y95" s="202"/>
      <c r="Z95" s="202"/>
    </row>
    <row r="96" spans="1:26" s="160" customFormat="1" ht="42" customHeight="1">
      <c r="A96" s="318">
        <v>60</v>
      </c>
      <c r="B96" s="984" t="s">
        <v>844</v>
      </c>
      <c r="C96" s="984" t="s">
        <v>216</v>
      </c>
      <c r="D96" s="984">
        <v>15000</v>
      </c>
      <c r="E96" s="984">
        <v>0</v>
      </c>
      <c r="F96" s="984">
        <f>D96*E96</f>
        <v>0</v>
      </c>
      <c r="G96" s="984"/>
      <c r="H96" s="984"/>
      <c r="I96" s="419" t="s">
        <v>843</v>
      </c>
      <c r="J96" s="319">
        <v>50000</v>
      </c>
      <c r="K96" s="201"/>
      <c r="L96" s="320">
        <f>J96*K96</f>
        <v>0</v>
      </c>
      <c r="M96" s="202"/>
      <c r="N96" s="202"/>
      <c r="O96" s="202"/>
      <c r="P96" s="202"/>
      <c r="Q96" s="202"/>
      <c r="R96" s="202"/>
      <c r="S96" s="202"/>
      <c r="T96" s="202"/>
      <c r="U96" s="202"/>
      <c r="V96" s="202"/>
      <c r="W96" s="202"/>
      <c r="X96" s="202"/>
      <c r="Y96" s="202"/>
      <c r="Z96" s="202"/>
    </row>
    <row r="97" spans="1:43" s="77" customFormat="1" ht="13.5" customHeight="1">
      <c r="A97" s="275"/>
      <c r="B97" s="275"/>
      <c r="C97" s="276"/>
      <c r="D97" s="276"/>
      <c r="E97" s="276"/>
      <c r="F97" s="276"/>
      <c r="G97" s="276"/>
      <c r="H97" s="91"/>
      <c r="I97" s="91"/>
      <c r="J97" s="91"/>
      <c r="K97" s="278"/>
      <c r="L97" s="317"/>
      <c r="M97" s="188"/>
      <c r="N97" s="189"/>
      <c r="O97" s="189"/>
      <c r="P97" s="189"/>
      <c r="Q97" s="189"/>
      <c r="R97" s="189"/>
      <c r="S97" s="189"/>
      <c r="T97" s="189"/>
      <c r="U97" s="189"/>
      <c r="V97" s="189"/>
      <c r="W97" s="189"/>
      <c r="X97" s="189"/>
      <c r="Y97" s="189"/>
      <c r="Z97" s="189"/>
      <c r="AA97" s="189"/>
      <c r="AB97" s="189"/>
      <c r="AC97" s="189"/>
      <c r="AD97" s="189"/>
      <c r="AE97" s="189"/>
      <c r="AF97" s="189"/>
      <c r="AG97" s="150"/>
      <c r="AH97" s="150"/>
      <c r="AI97" s="150"/>
      <c r="AJ97" s="150"/>
      <c r="AK97" s="150"/>
      <c r="AL97" s="150"/>
      <c r="AM97" s="150"/>
      <c r="AN97" s="150"/>
      <c r="AO97" s="150"/>
      <c r="AP97" s="150"/>
      <c r="AQ97" s="150"/>
    </row>
    <row r="98" spans="1:32" s="158" customFormat="1" ht="19.5" customHeight="1">
      <c r="A98" s="284"/>
      <c r="B98" s="284"/>
      <c r="C98" s="981" t="s">
        <v>189</v>
      </c>
      <c r="D98" s="981"/>
      <c r="E98" s="981"/>
      <c r="F98" s="981"/>
      <c r="G98" s="981"/>
      <c r="H98" s="981"/>
      <c r="I98" s="981"/>
      <c r="J98" s="981"/>
      <c r="K98" s="981"/>
      <c r="L98" s="413">
        <f>SUM(L18:L96)</f>
        <v>0</v>
      </c>
      <c r="M98" s="191"/>
      <c r="N98" s="191"/>
      <c r="O98" s="191"/>
      <c r="P98" s="191"/>
      <c r="Q98" s="191"/>
      <c r="R98" s="191"/>
      <c r="S98" s="191"/>
      <c r="T98" s="191"/>
      <c r="U98" s="191"/>
      <c r="V98" s="191"/>
      <c r="W98" s="191"/>
      <c r="X98" s="191"/>
      <c r="Y98" s="191"/>
      <c r="Z98" s="191"/>
      <c r="AA98" s="191"/>
      <c r="AB98" s="191"/>
      <c r="AC98" s="191"/>
      <c r="AD98" s="191"/>
      <c r="AE98" s="191"/>
      <c r="AF98" s="191"/>
    </row>
    <row r="99" spans="1:43" s="77" customFormat="1" ht="3" customHeight="1">
      <c r="A99" s="275"/>
      <c r="B99" s="275"/>
      <c r="C99" s="288"/>
      <c r="D99" s="288"/>
      <c r="E99" s="288"/>
      <c r="F99" s="288"/>
      <c r="G99" s="288"/>
      <c r="H99" s="35"/>
      <c r="I99" s="35"/>
      <c r="J99" s="35"/>
      <c r="K99" s="289"/>
      <c r="L99" s="291"/>
      <c r="M99" s="188"/>
      <c r="N99" s="189"/>
      <c r="O99" s="189"/>
      <c r="P99" s="189"/>
      <c r="Q99" s="189"/>
      <c r="R99" s="189"/>
      <c r="S99" s="189"/>
      <c r="T99" s="189"/>
      <c r="U99" s="189"/>
      <c r="V99" s="189"/>
      <c r="W99" s="189"/>
      <c r="X99" s="189"/>
      <c r="Y99" s="189"/>
      <c r="Z99" s="189"/>
      <c r="AA99" s="189"/>
      <c r="AB99" s="189"/>
      <c r="AC99" s="189"/>
      <c r="AD99" s="189"/>
      <c r="AE99" s="189"/>
      <c r="AF99" s="189"/>
      <c r="AG99" s="150"/>
      <c r="AH99" s="150"/>
      <c r="AI99" s="150"/>
      <c r="AJ99" s="150"/>
      <c r="AK99" s="150"/>
      <c r="AL99" s="150"/>
      <c r="AM99" s="150"/>
      <c r="AN99" s="150"/>
      <c r="AO99" s="150"/>
      <c r="AP99" s="150"/>
      <c r="AQ99" s="150"/>
    </row>
    <row r="100" spans="1:32" s="158" customFormat="1" ht="19.5" customHeight="1">
      <c r="A100" s="284"/>
      <c r="B100" s="284"/>
      <c r="C100" s="980" t="s">
        <v>729</v>
      </c>
      <c r="D100" s="980"/>
      <c r="E100" s="980"/>
      <c r="F100" s="980"/>
      <c r="G100" s="980"/>
      <c r="H100" s="980"/>
      <c r="I100" s="980"/>
      <c r="J100" s="980"/>
      <c r="K100" s="980"/>
      <c r="L100" s="320">
        <f ca="1">IF((TODAY()&gt;=DATE(2019,1,1)),L98/1.2*0.2,L98/1.18*0.18)</f>
        <v>0</v>
      </c>
      <c r="M100" s="191"/>
      <c r="N100" s="191"/>
      <c r="O100" s="191"/>
      <c r="P100" s="191"/>
      <c r="Q100" s="191"/>
      <c r="R100" s="191"/>
      <c r="S100" s="191"/>
      <c r="T100" s="191"/>
      <c r="U100" s="191"/>
      <c r="V100" s="191"/>
      <c r="W100" s="191"/>
      <c r="X100" s="191"/>
      <c r="Y100" s="191"/>
      <c r="Z100" s="191"/>
      <c r="AA100" s="191"/>
      <c r="AB100" s="191"/>
      <c r="AC100" s="191"/>
      <c r="AD100" s="191"/>
      <c r="AE100" s="191"/>
      <c r="AF100" s="191"/>
    </row>
    <row r="101" spans="1:32" s="51" customFormat="1" ht="4.5" customHeight="1">
      <c r="A101" s="963"/>
      <c r="B101" s="963"/>
      <c r="C101" s="963"/>
      <c r="D101" s="963"/>
      <c r="E101" s="963"/>
      <c r="F101" s="963"/>
      <c r="G101" s="963"/>
      <c r="H101" s="964"/>
      <c r="I101" s="964"/>
      <c r="J101" s="964"/>
      <c r="K101" s="964"/>
      <c r="L101" s="293"/>
      <c r="M101" s="187"/>
      <c r="N101" s="187"/>
      <c r="O101" s="187"/>
      <c r="P101" s="187"/>
      <c r="Q101" s="187"/>
      <c r="R101" s="187"/>
      <c r="S101" s="187"/>
      <c r="T101" s="187"/>
      <c r="U101" s="187"/>
      <c r="V101" s="187"/>
      <c r="W101" s="187"/>
      <c r="X101" s="187"/>
      <c r="Y101" s="187"/>
      <c r="Z101" s="187"/>
      <c r="AA101" s="187"/>
      <c r="AB101" s="187"/>
      <c r="AC101" s="187"/>
      <c r="AD101" s="187"/>
      <c r="AE101" s="187"/>
      <c r="AF101" s="187"/>
    </row>
    <row r="102" spans="1:26" s="129" customFormat="1" ht="68.25" customHeight="1">
      <c r="A102" s="962" t="s">
        <v>842</v>
      </c>
      <c r="B102" s="962"/>
      <c r="C102" s="962"/>
      <c r="D102" s="962"/>
      <c r="E102" s="962"/>
      <c r="F102" s="962"/>
      <c r="G102" s="962"/>
      <c r="H102" s="962"/>
      <c r="I102" s="962"/>
      <c r="J102" s="962"/>
      <c r="K102" s="962"/>
      <c r="L102" s="962"/>
      <c r="M102" s="142"/>
      <c r="N102" s="142"/>
      <c r="O102" s="142"/>
      <c r="P102" s="142"/>
      <c r="Q102" s="142"/>
      <c r="R102" s="142"/>
      <c r="S102" s="142"/>
      <c r="T102" s="142"/>
      <c r="U102" s="142"/>
      <c r="V102" s="142"/>
      <c r="W102" s="142"/>
      <c r="X102" s="142"/>
      <c r="Y102" s="142"/>
      <c r="Z102" s="142"/>
    </row>
    <row r="103" spans="1:26" s="129" customFormat="1" ht="85.5" customHeight="1">
      <c r="A103" s="962" t="s">
        <v>830</v>
      </c>
      <c r="B103" s="962"/>
      <c r="C103" s="962"/>
      <c r="D103" s="962"/>
      <c r="E103" s="962"/>
      <c r="F103" s="962"/>
      <c r="G103" s="962"/>
      <c r="H103" s="962"/>
      <c r="I103" s="962"/>
      <c r="J103" s="962"/>
      <c r="K103" s="962"/>
      <c r="L103" s="962"/>
      <c r="M103" s="142"/>
      <c r="N103" s="142"/>
      <c r="O103" s="142"/>
      <c r="P103" s="142"/>
      <c r="Q103" s="142"/>
      <c r="R103" s="142"/>
      <c r="S103" s="142"/>
      <c r="T103" s="142"/>
      <c r="U103" s="142"/>
      <c r="V103" s="142"/>
      <c r="W103" s="142"/>
      <c r="X103" s="142"/>
      <c r="Y103" s="142"/>
      <c r="Z103" s="142"/>
    </row>
    <row r="104" spans="1:26" s="129" customFormat="1" ht="57.75" customHeight="1">
      <c r="A104" s="962" t="s">
        <v>579</v>
      </c>
      <c r="B104" s="962"/>
      <c r="C104" s="962"/>
      <c r="D104" s="962"/>
      <c r="E104" s="962"/>
      <c r="F104" s="962"/>
      <c r="G104" s="962"/>
      <c r="H104" s="962"/>
      <c r="I104" s="962"/>
      <c r="J104" s="962"/>
      <c r="K104" s="962"/>
      <c r="L104" s="962"/>
      <c r="M104" s="142"/>
      <c r="N104" s="142"/>
      <c r="O104" s="142"/>
      <c r="P104" s="142"/>
      <c r="Q104" s="142"/>
      <c r="R104" s="142"/>
      <c r="S104" s="142"/>
      <c r="T104" s="142"/>
      <c r="U104" s="142"/>
      <c r="V104" s="142"/>
      <c r="W104" s="142"/>
      <c r="X104" s="142"/>
      <c r="Y104" s="142"/>
      <c r="Z104" s="142"/>
    </row>
    <row r="105" spans="1:26" s="129" customFormat="1" ht="33.75" customHeight="1">
      <c r="A105" s="962" t="s">
        <v>736</v>
      </c>
      <c r="B105" s="962"/>
      <c r="C105" s="962"/>
      <c r="D105" s="962"/>
      <c r="E105" s="962"/>
      <c r="F105" s="962"/>
      <c r="G105" s="962"/>
      <c r="H105" s="962"/>
      <c r="I105" s="962"/>
      <c r="J105" s="962"/>
      <c r="K105" s="962"/>
      <c r="L105" s="962"/>
      <c r="M105" s="142"/>
      <c r="N105" s="142"/>
      <c r="O105" s="142"/>
      <c r="P105" s="142"/>
      <c r="Q105" s="142"/>
      <c r="R105" s="142"/>
      <c r="S105" s="142"/>
      <c r="T105" s="142"/>
      <c r="U105" s="142"/>
      <c r="V105" s="142"/>
      <c r="W105" s="142"/>
      <c r="X105" s="142"/>
      <c r="Y105" s="142"/>
      <c r="Z105" s="142"/>
    </row>
    <row r="106" spans="1:26" s="129" customFormat="1" ht="30" customHeight="1">
      <c r="A106" s="962" t="s">
        <v>735</v>
      </c>
      <c r="B106" s="962"/>
      <c r="C106" s="962"/>
      <c r="D106" s="962"/>
      <c r="E106" s="962"/>
      <c r="F106" s="962"/>
      <c r="G106" s="962"/>
      <c r="H106" s="962"/>
      <c r="I106" s="962"/>
      <c r="J106" s="962"/>
      <c r="K106" s="962"/>
      <c r="L106" s="962"/>
      <c r="M106" s="142"/>
      <c r="N106" s="142"/>
      <c r="O106" s="142"/>
      <c r="P106" s="142"/>
      <c r="Q106" s="142"/>
      <c r="R106" s="142"/>
      <c r="S106" s="142"/>
      <c r="T106" s="142"/>
      <c r="U106" s="142"/>
      <c r="V106" s="142"/>
      <c r="W106" s="142"/>
      <c r="X106" s="142"/>
      <c r="Y106" s="142"/>
      <c r="Z106" s="142"/>
    </row>
    <row r="107" spans="1:32" s="129" customFormat="1" ht="18" customHeight="1">
      <c r="A107" s="969" t="s">
        <v>233</v>
      </c>
      <c r="B107" s="969"/>
      <c r="C107" s="969"/>
      <c r="D107" s="969"/>
      <c r="E107" s="969"/>
      <c r="F107" s="969"/>
      <c r="G107" s="969"/>
      <c r="H107" s="969"/>
      <c r="I107" s="969"/>
      <c r="J107" s="969"/>
      <c r="K107" s="969"/>
      <c r="L107" s="437"/>
      <c r="M107" s="190"/>
      <c r="N107" s="190"/>
      <c r="O107" s="190"/>
      <c r="P107" s="190"/>
      <c r="Q107" s="190"/>
      <c r="R107" s="190"/>
      <c r="S107" s="190"/>
      <c r="T107" s="190"/>
      <c r="U107" s="190"/>
      <c r="V107" s="190"/>
      <c r="W107" s="190"/>
      <c r="X107" s="190"/>
      <c r="Y107" s="190"/>
      <c r="Z107" s="190"/>
      <c r="AA107" s="190"/>
      <c r="AB107" s="190"/>
      <c r="AC107" s="190"/>
      <c r="AD107" s="190"/>
      <c r="AE107" s="190"/>
      <c r="AF107" s="190"/>
    </row>
    <row r="108" spans="1:32" s="129" customFormat="1" ht="12">
      <c r="A108" s="296" t="s">
        <v>274</v>
      </c>
      <c r="B108" s="297"/>
      <c r="C108" s="297"/>
      <c r="D108" s="297"/>
      <c r="E108" s="297"/>
      <c r="F108" s="297"/>
      <c r="G108" s="297"/>
      <c r="H108" s="296" t="s">
        <v>71</v>
      </c>
      <c r="I108" s="297"/>
      <c r="J108" s="297"/>
      <c r="K108" s="297"/>
      <c r="L108" s="294"/>
      <c r="M108" s="190"/>
      <c r="N108" s="190"/>
      <c r="O108" s="190"/>
      <c r="P108" s="190"/>
      <c r="Q108" s="190"/>
      <c r="R108" s="190"/>
      <c r="S108" s="190"/>
      <c r="T108" s="190"/>
      <c r="U108" s="190"/>
      <c r="V108" s="190"/>
      <c r="W108" s="190"/>
      <c r="X108" s="190"/>
      <c r="Y108" s="190"/>
      <c r="Z108" s="190"/>
      <c r="AA108" s="190"/>
      <c r="AB108" s="190"/>
      <c r="AC108" s="190"/>
      <c r="AD108" s="190"/>
      <c r="AE108" s="190"/>
      <c r="AF108" s="190"/>
    </row>
    <row r="109" spans="1:12" ht="42" customHeight="1">
      <c r="A109" s="965" t="s">
        <v>578</v>
      </c>
      <c r="B109" s="965"/>
      <c r="C109" s="965"/>
      <c r="D109" s="965"/>
      <c r="E109" s="965"/>
      <c r="F109" s="965"/>
      <c r="G109" s="8"/>
      <c r="H109" s="653">
        <f>CONCATENATE(Реквизиты!B3)</f>
      </c>
      <c r="I109" s="653"/>
      <c r="J109" s="653"/>
      <c r="K109" s="653"/>
      <c r="L109" s="653"/>
    </row>
    <row r="110" spans="1:12" ht="12" customHeight="1">
      <c r="A110" s="906" t="str">
        <f>CONCATENATE(Договор!A128)</f>
        <v>Коммерческий директор</v>
      </c>
      <c r="B110" s="906"/>
      <c r="C110" s="906"/>
      <c r="D110" s="906"/>
      <c r="E110" s="906"/>
      <c r="F110" s="906"/>
      <c r="G110" s="242"/>
      <c r="H110" s="654">
        <f>CONCATENATE(Реквизиты!B16)</f>
      </c>
      <c r="I110" s="654"/>
      <c r="J110" s="654"/>
      <c r="K110" s="654"/>
      <c r="L110" s="654"/>
    </row>
    <row r="111" spans="1:12" ht="12.75" customHeight="1">
      <c r="A111" s="966" t="str">
        <f>CONCATENATE(Заявка!A82)</f>
        <v>Менялкин Валерий Николаевич</v>
      </c>
      <c r="B111" s="966"/>
      <c r="C111" s="966"/>
      <c r="D111" s="966"/>
      <c r="E111" s="966"/>
      <c r="F111" s="966"/>
      <c r="G111" s="242"/>
      <c r="H111" s="700">
        <f>CONCATENATE(Реквизиты!A18)</f>
      </c>
      <c r="I111" s="700"/>
      <c r="J111" s="700"/>
      <c r="K111" s="700"/>
      <c r="L111" s="700"/>
    </row>
    <row r="112" spans="1:12" ht="10.5" customHeight="1">
      <c r="A112" s="1031" t="s">
        <v>127</v>
      </c>
      <c r="B112" s="1031"/>
      <c r="C112" s="1031"/>
      <c r="D112" s="1031"/>
      <c r="E112" s="1031"/>
      <c r="F112" s="1031"/>
      <c r="G112" s="242"/>
      <c r="H112" s="298"/>
      <c r="I112" s="1032" t="s">
        <v>72</v>
      </c>
      <c r="J112" s="1032"/>
      <c r="K112" s="1032"/>
      <c r="L112" s="1032"/>
    </row>
    <row r="113" spans="1:12" ht="15" customHeight="1">
      <c r="A113" s="906" t="str">
        <f>CONCATENATE(Договор!C6)</f>
        <v>"…..." …................... 201_г.</v>
      </c>
      <c r="B113" s="906"/>
      <c r="C113" s="906"/>
      <c r="D113" s="906"/>
      <c r="E113" s="906"/>
      <c r="F113" s="906"/>
      <c r="G113" s="242"/>
      <c r="H113" s="271"/>
      <c r="I113" s="694" t="s">
        <v>469</v>
      </c>
      <c r="J113" s="694"/>
      <c r="K113" s="694"/>
      <c r="L113" s="694"/>
    </row>
    <row r="114" spans="1:32" s="51" customFormat="1" ht="12.75">
      <c r="A114" s="299"/>
      <c r="B114" s="299"/>
      <c r="C114" s="299"/>
      <c r="D114" s="299"/>
      <c r="E114" s="299"/>
      <c r="F114" s="299"/>
      <c r="G114" s="299"/>
      <c r="H114" s="299"/>
      <c r="I114" s="299"/>
      <c r="J114" s="300"/>
      <c r="K114" s="301"/>
      <c r="L114" s="299"/>
      <c r="M114" s="187"/>
      <c r="N114" s="187"/>
      <c r="O114" s="187"/>
      <c r="P114" s="187"/>
      <c r="Q114" s="187"/>
      <c r="R114" s="187"/>
      <c r="S114" s="187"/>
      <c r="T114" s="187"/>
      <c r="U114" s="187"/>
      <c r="V114" s="187"/>
      <c r="W114" s="187"/>
      <c r="X114" s="187"/>
      <c r="Y114" s="187"/>
      <c r="Z114" s="187"/>
      <c r="AA114" s="187"/>
      <c r="AB114" s="187"/>
      <c r="AC114" s="187"/>
      <c r="AD114" s="187"/>
      <c r="AE114" s="187"/>
      <c r="AF114" s="187"/>
    </row>
    <row r="115" spans="1:32" s="176" customFormat="1" ht="12.75">
      <c r="A115" s="270"/>
      <c r="B115" s="270"/>
      <c r="C115" s="270"/>
      <c r="D115" s="270"/>
      <c r="E115" s="270"/>
      <c r="F115" s="270"/>
      <c r="G115" s="270"/>
      <c r="H115" s="270"/>
      <c r="I115" s="270"/>
      <c r="J115" s="302"/>
      <c r="K115" s="270"/>
      <c r="L115" s="303"/>
      <c r="M115" s="187"/>
      <c r="N115" s="187"/>
      <c r="O115" s="187"/>
      <c r="P115" s="187"/>
      <c r="Q115" s="187"/>
      <c r="R115" s="187"/>
      <c r="S115" s="187"/>
      <c r="T115" s="187"/>
      <c r="U115" s="187"/>
      <c r="V115" s="187"/>
      <c r="W115" s="187"/>
      <c r="X115" s="187"/>
      <c r="Y115" s="187"/>
      <c r="Z115" s="187"/>
      <c r="AA115" s="187"/>
      <c r="AB115" s="187"/>
      <c r="AC115" s="187"/>
      <c r="AD115" s="187"/>
      <c r="AE115" s="187"/>
      <c r="AF115" s="187"/>
    </row>
    <row r="116" spans="10:32" s="125" customFormat="1" ht="12.75">
      <c r="J116" s="181"/>
      <c r="L116" s="164"/>
      <c r="M116" s="186"/>
      <c r="N116" s="186"/>
      <c r="O116" s="186"/>
      <c r="P116" s="186"/>
      <c r="Q116" s="186"/>
      <c r="R116" s="186"/>
      <c r="S116" s="186"/>
      <c r="T116" s="186"/>
      <c r="U116" s="186"/>
      <c r="V116" s="186"/>
      <c r="W116" s="186"/>
      <c r="X116" s="186"/>
      <c r="Y116" s="186"/>
      <c r="Z116" s="186"/>
      <c r="AA116" s="186"/>
      <c r="AB116" s="186"/>
      <c r="AC116" s="186"/>
      <c r="AD116" s="186"/>
      <c r="AE116" s="186"/>
      <c r="AF116" s="186"/>
    </row>
    <row r="117" spans="10:32" s="125" customFormat="1" ht="12.75">
      <c r="J117" s="181"/>
      <c r="L117" s="164"/>
      <c r="M117" s="186"/>
      <c r="N117" s="186"/>
      <c r="O117" s="186"/>
      <c r="P117" s="186"/>
      <c r="Q117" s="186"/>
      <c r="R117" s="186"/>
      <c r="S117" s="186"/>
      <c r="T117" s="186"/>
      <c r="U117" s="186"/>
      <c r="V117" s="186"/>
      <c r="W117" s="186"/>
      <c r="X117" s="186"/>
      <c r="Y117" s="186"/>
      <c r="Z117" s="186"/>
      <c r="AA117" s="186"/>
      <c r="AB117" s="186"/>
      <c r="AC117" s="186"/>
      <c r="AD117" s="186"/>
      <c r="AE117" s="186"/>
      <c r="AF117" s="186"/>
    </row>
    <row r="118" spans="10:32" s="125" customFormat="1" ht="12.75">
      <c r="J118" s="181"/>
      <c r="L118" s="164"/>
      <c r="M118" s="186"/>
      <c r="N118" s="186"/>
      <c r="O118" s="186"/>
      <c r="P118" s="186"/>
      <c r="Q118" s="186"/>
      <c r="R118" s="186"/>
      <c r="S118" s="186"/>
      <c r="T118" s="186"/>
      <c r="U118" s="186"/>
      <c r="V118" s="186"/>
      <c r="W118" s="186"/>
      <c r="X118" s="186"/>
      <c r="Y118" s="186"/>
      <c r="Z118" s="186"/>
      <c r="AA118" s="186"/>
      <c r="AB118" s="186"/>
      <c r="AC118" s="186"/>
      <c r="AD118" s="186"/>
      <c r="AE118" s="186"/>
      <c r="AF118" s="186"/>
    </row>
    <row r="119" spans="10:32" s="125" customFormat="1" ht="12.75">
      <c r="J119" s="181"/>
      <c r="L119" s="164"/>
      <c r="M119" s="186"/>
      <c r="N119" s="186"/>
      <c r="O119" s="186"/>
      <c r="P119" s="186"/>
      <c r="Q119" s="186"/>
      <c r="R119" s="186"/>
      <c r="S119" s="186"/>
      <c r="T119" s="186"/>
      <c r="U119" s="186"/>
      <c r="V119" s="186"/>
      <c r="W119" s="186"/>
      <c r="X119" s="186"/>
      <c r="Y119" s="186"/>
      <c r="Z119" s="186"/>
      <c r="AA119" s="186"/>
      <c r="AB119" s="186"/>
      <c r="AC119" s="186"/>
      <c r="AD119" s="186"/>
      <c r="AE119" s="186"/>
      <c r="AF119" s="186"/>
    </row>
    <row r="120" spans="10:32" s="125" customFormat="1" ht="12.75">
      <c r="J120" s="181"/>
      <c r="L120" s="164"/>
      <c r="M120" s="186"/>
      <c r="N120" s="186"/>
      <c r="O120" s="186"/>
      <c r="P120" s="186"/>
      <c r="Q120" s="186"/>
      <c r="R120" s="186"/>
      <c r="S120" s="186"/>
      <c r="T120" s="186"/>
      <c r="U120" s="186"/>
      <c r="V120" s="186"/>
      <c r="W120" s="186"/>
      <c r="X120" s="186"/>
      <c r="Y120" s="186"/>
      <c r="Z120" s="186"/>
      <c r="AA120" s="186"/>
      <c r="AB120" s="186"/>
      <c r="AC120" s="186"/>
      <c r="AD120" s="186"/>
      <c r="AE120" s="186"/>
      <c r="AF120" s="186"/>
    </row>
    <row r="121" spans="10:32" s="125" customFormat="1" ht="12.75">
      <c r="J121" s="181"/>
      <c r="L121" s="164"/>
      <c r="M121" s="186"/>
      <c r="N121" s="186"/>
      <c r="O121" s="186"/>
      <c r="P121" s="186"/>
      <c r="Q121" s="186"/>
      <c r="R121" s="186"/>
      <c r="S121" s="186"/>
      <c r="T121" s="186"/>
      <c r="U121" s="186"/>
      <c r="V121" s="186"/>
      <c r="W121" s="186"/>
      <c r="X121" s="186"/>
      <c r="Y121" s="186"/>
      <c r="Z121" s="186"/>
      <c r="AA121" s="186"/>
      <c r="AB121" s="186"/>
      <c r="AC121" s="186"/>
      <c r="AD121" s="186"/>
      <c r="AE121" s="186"/>
      <c r="AF121" s="186"/>
    </row>
    <row r="122" spans="10:32" s="125" customFormat="1" ht="12.75">
      <c r="J122" s="181"/>
      <c r="L122" s="164"/>
      <c r="M122" s="186"/>
      <c r="N122" s="186"/>
      <c r="O122" s="186"/>
      <c r="P122" s="186"/>
      <c r="Q122" s="186"/>
      <c r="R122" s="186"/>
      <c r="S122" s="186"/>
      <c r="T122" s="186"/>
      <c r="U122" s="186"/>
      <c r="V122" s="186"/>
      <c r="W122" s="186"/>
      <c r="X122" s="186"/>
      <c r="Y122" s="186"/>
      <c r="Z122" s="186"/>
      <c r="AA122" s="186"/>
      <c r="AB122" s="186"/>
      <c r="AC122" s="186"/>
      <c r="AD122" s="186"/>
      <c r="AE122" s="186"/>
      <c r="AF122" s="186"/>
    </row>
    <row r="123" spans="10:32" s="125" customFormat="1" ht="12.75">
      <c r="J123" s="181"/>
      <c r="L123" s="164"/>
      <c r="M123" s="186"/>
      <c r="N123" s="186"/>
      <c r="O123" s="186"/>
      <c r="P123" s="186"/>
      <c r="Q123" s="186"/>
      <c r="R123" s="186"/>
      <c r="S123" s="186"/>
      <c r="T123" s="186"/>
      <c r="U123" s="186"/>
      <c r="V123" s="186"/>
      <c r="W123" s="186"/>
      <c r="X123" s="186"/>
      <c r="Y123" s="186"/>
      <c r="Z123" s="186"/>
      <c r="AA123" s="186"/>
      <c r="AB123" s="186"/>
      <c r="AC123" s="186"/>
      <c r="AD123" s="186"/>
      <c r="AE123" s="186"/>
      <c r="AF123" s="186"/>
    </row>
    <row r="124" spans="10:32" s="125" customFormat="1" ht="12.75">
      <c r="J124" s="181"/>
      <c r="L124" s="164"/>
      <c r="M124" s="186"/>
      <c r="N124" s="186"/>
      <c r="O124" s="186"/>
      <c r="P124" s="186"/>
      <c r="Q124" s="186"/>
      <c r="R124" s="186"/>
      <c r="S124" s="186"/>
      <c r="T124" s="186"/>
      <c r="U124" s="186"/>
      <c r="V124" s="186"/>
      <c r="W124" s="186"/>
      <c r="X124" s="186"/>
      <c r="Y124" s="186"/>
      <c r="Z124" s="186"/>
      <c r="AA124" s="186"/>
      <c r="AB124" s="186"/>
      <c r="AC124" s="186"/>
      <c r="AD124" s="186"/>
      <c r="AE124" s="186"/>
      <c r="AF124" s="186"/>
    </row>
    <row r="125" spans="10:32" s="125" customFormat="1" ht="12.75">
      <c r="J125" s="181"/>
      <c r="L125" s="164"/>
      <c r="M125" s="186"/>
      <c r="N125" s="186"/>
      <c r="O125" s="186"/>
      <c r="P125" s="186"/>
      <c r="Q125" s="186"/>
      <c r="R125" s="186"/>
      <c r="S125" s="186"/>
      <c r="T125" s="186"/>
      <c r="U125" s="186"/>
      <c r="V125" s="186"/>
      <c r="W125" s="186"/>
      <c r="X125" s="186"/>
      <c r="Y125" s="186"/>
      <c r="Z125" s="186"/>
      <c r="AA125" s="186"/>
      <c r="AB125" s="186"/>
      <c r="AC125" s="186"/>
      <c r="AD125" s="186"/>
      <c r="AE125" s="186"/>
      <c r="AF125" s="186"/>
    </row>
    <row r="126" spans="10:32" s="125" customFormat="1" ht="12.75">
      <c r="J126" s="181"/>
      <c r="L126" s="164"/>
      <c r="M126" s="186"/>
      <c r="N126" s="186"/>
      <c r="O126" s="186"/>
      <c r="P126" s="186"/>
      <c r="Q126" s="186"/>
      <c r="R126" s="186"/>
      <c r="S126" s="186"/>
      <c r="T126" s="186"/>
      <c r="U126" s="186"/>
      <c r="V126" s="186"/>
      <c r="W126" s="186"/>
      <c r="X126" s="186"/>
      <c r="Y126" s="186"/>
      <c r="Z126" s="186"/>
      <c r="AA126" s="186"/>
      <c r="AB126" s="186"/>
      <c r="AC126" s="186"/>
      <c r="AD126" s="186"/>
      <c r="AE126" s="186"/>
      <c r="AF126" s="186"/>
    </row>
    <row r="127" spans="10:32" s="125" customFormat="1" ht="12.75">
      <c r="J127" s="181"/>
      <c r="L127" s="164"/>
      <c r="M127" s="186"/>
      <c r="N127" s="186"/>
      <c r="O127" s="186"/>
      <c r="P127" s="186"/>
      <c r="Q127" s="186"/>
      <c r="R127" s="186"/>
      <c r="S127" s="186"/>
      <c r="T127" s="186"/>
      <c r="U127" s="186"/>
      <c r="V127" s="186"/>
      <c r="W127" s="186"/>
      <c r="X127" s="186"/>
      <c r="Y127" s="186"/>
      <c r="Z127" s="186"/>
      <c r="AA127" s="186"/>
      <c r="AB127" s="186"/>
      <c r="AC127" s="186"/>
      <c r="AD127" s="186"/>
      <c r="AE127" s="186"/>
      <c r="AF127" s="186"/>
    </row>
    <row r="128" spans="10:32" s="125" customFormat="1" ht="12.75">
      <c r="J128" s="181"/>
      <c r="L128" s="164"/>
      <c r="M128" s="186"/>
      <c r="N128" s="186"/>
      <c r="O128" s="186"/>
      <c r="P128" s="186"/>
      <c r="Q128" s="186"/>
      <c r="R128" s="186"/>
      <c r="S128" s="186"/>
      <c r="T128" s="186"/>
      <c r="U128" s="186"/>
      <c r="V128" s="186"/>
      <c r="W128" s="186"/>
      <c r="X128" s="186"/>
      <c r="Y128" s="186"/>
      <c r="Z128" s="186"/>
      <c r="AA128" s="186"/>
      <c r="AB128" s="186"/>
      <c r="AC128" s="186"/>
      <c r="AD128" s="186"/>
      <c r="AE128" s="186"/>
      <c r="AF128" s="186"/>
    </row>
    <row r="129" spans="10:32" s="125" customFormat="1" ht="12.75">
      <c r="J129" s="181"/>
      <c r="L129" s="164"/>
      <c r="M129" s="186"/>
      <c r="N129" s="186"/>
      <c r="O129" s="186"/>
      <c r="P129" s="186"/>
      <c r="Q129" s="186"/>
      <c r="R129" s="186"/>
      <c r="S129" s="186"/>
      <c r="T129" s="186"/>
      <c r="U129" s="186"/>
      <c r="V129" s="186"/>
      <c r="W129" s="186"/>
      <c r="X129" s="186"/>
      <c r="Y129" s="186"/>
      <c r="Z129" s="186"/>
      <c r="AA129" s="186"/>
      <c r="AB129" s="186"/>
      <c r="AC129" s="186"/>
      <c r="AD129" s="186"/>
      <c r="AE129" s="186"/>
      <c r="AF129" s="186"/>
    </row>
    <row r="130" spans="10:32" s="125" customFormat="1" ht="12.75">
      <c r="J130" s="181"/>
      <c r="L130" s="164"/>
      <c r="M130" s="186"/>
      <c r="N130" s="186"/>
      <c r="O130" s="186"/>
      <c r="P130" s="186"/>
      <c r="Q130" s="186"/>
      <c r="R130" s="186"/>
      <c r="S130" s="186"/>
      <c r="T130" s="186"/>
      <c r="U130" s="186"/>
      <c r="V130" s="186"/>
      <c r="W130" s="186"/>
      <c r="X130" s="186"/>
      <c r="Y130" s="186"/>
      <c r="Z130" s="186"/>
      <c r="AA130" s="186"/>
      <c r="AB130" s="186"/>
      <c r="AC130" s="186"/>
      <c r="AD130" s="186"/>
      <c r="AE130" s="186"/>
      <c r="AF130" s="186"/>
    </row>
    <row r="131" spans="10:32" s="125" customFormat="1" ht="12.75">
      <c r="J131" s="181"/>
      <c r="L131" s="164"/>
      <c r="M131" s="186"/>
      <c r="N131" s="186"/>
      <c r="O131" s="186"/>
      <c r="P131" s="186"/>
      <c r="Q131" s="186"/>
      <c r="R131" s="186"/>
      <c r="S131" s="186"/>
      <c r="T131" s="186"/>
      <c r="U131" s="186"/>
      <c r="V131" s="186"/>
      <c r="W131" s="186"/>
      <c r="X131" s="186"/>
      <c r="Y131" s="186"/>
      <c r="Z131" s="186"/>
      <c r="AA131" s="186"/>
      <c r="AB131" s="186"/>
      <c r="AC131" s="186"/>
      <c r="AD131" s="186"/>
      <c r="AE131" s="186"/>
      <c r="AF131" s="186"/>
    </row>
    <row r="132" spans="10:32" s="125" customFormat="1" ht="12.75">
      <c r="J132" s="181"/>
      <c r="L132" s="164"/>
      <c r="M132" s="186"/>
      <c r="N132" s="186"/>
      <c r="O132" s="186"/>
      <c r="P132" s="186"/>
      <c r="Q132" s="186"/>
      <c r="R132" s="186"/>
      <c r="S132" s="186"/>
      <c r="T132" s="186"/>
      <c r="U132" s="186"/>
      <c r="V132" s="186"/>
      <c r="W132" s="186"/>
      <c r="X132" s="186"/>
      <c r="Y132" s="186"/>
      <c r="Z132" s="186"/>
      <c r="AA132" s="186"/>
      <c r="AB132" s="186"/>
      <c r="AC132" s="186"/>
      <c r="AD132" s="186"/>
      <c r="AE132" s="186"/>
      <c r="AF132" s="186"/>
    </row>
    <row r="133" spans="10:32" s="125" customFormat="1" ht="12.75">
      <c r="J133" s="181"/>
      <c r="L133" s="164"/>
      <c r="M133" s="186"/>
      <c r="N133" s="186"/>
      <c r="O133" s="186"/>
      <c r="P133" s="186"/>
      <c r="Q133" s="186"/>
      <c r="R133" s="186"/>
      <c r="S133" s="186"/>
      <c r="T133" s="186"/>
      <c r="U133" s="186"/>
      <c r="V133" s="186"/>
      <c r="W133" s="186"/>
      <c r="X133" s="186"/>
      <c r="Y133" s="186"/>
      <c r="Z133" s="186"/>
      <c r="AA133" s="186"/>
      <c r="AB133" s="186"/>
      <c r="AC133" s="186"/>
      <c r="AD133" s="186"/>
      <c r="AE133" s="186"/>
      <c r="AF133" s="186"/>
    </row>
    <row r="134" spans="10:32" s="125" customFormat="1" ht="12.75">
      <c r="J134" s="181"/>
      <c r="L134" s="164"/>
      <c r="M134" s="186"/>
      <c r="N134" s="186"/>
      <c r="O134" s="186"/>
      <c r="P134" s="186"/>
      <c r="Q134" s="186"/>
      <c r="R134" s="186"/>
      <c r="S134" s="186"/>
      <c r="T134" s="186"/>
      <c r="U134" s="186"/>
      <c r="V134" s="186"/>
      <c r="W134" s="186"/>
      <c r="X134" s="186"/>
      <c r="Y134" s="186"/>
      <c r="Z134" s="186"/>
      <c r="AA134" s="186"/>
      <c r="AB134" s="186"/>
      <c r="AC134" s="186"/>
      <c r="AD134" s="186"/>
      <c r="AE134" s="186"/>
      <c r="AF134" s="186"/>
    </row>
    <row r="135" spans="10:32" s="125" customFormat="1" ht="12.75">
      <c r="J135" s="181"/>
      <c r="L135" s="164"/>
      <c r="M135" s="186"/>
      <c r="N135" s="186"/>
      <c r="O135" s="186"/>
      <c r="P135" s="186"/>
      <c r="Q135" s="186"/>
      <c r="R135" s="186"/>
      <c r="S135" s="186"/>
      <c r="T135" s="186"/>
      <c r="U135" s="186"/>
      <c r="V135" s="186"/>
      <c r="W135" s="186"/>
      <c r="X135" s="186"/>
      <c r="Y135" s="186"/>
      <c r="Z135" s="186"/>
      <c r="AA135" s="186"/>
      <c r="AB135" s="186"/>
      <c r="AC135" s="186"/>
      <c r="AD135" s="186"/>
      <c r="AE135" s="186"/>
      <c r="AF135" s="186"/>
    </row>
    <row r="136" spans="10:32" s="125" customFormat="1" ht="12.75">
      <c r="J136" s="181"/>
      <c r="L136" s="164"/>
      <c r="M136" s="186"/>
      <c r="N136" s="186"/>
      <c r="O136" s="186"/>
      <c r="P136" s="186"/>
      <c r="Q136" s="186"/>
      <c r="R136" s="186"/>
      <c r="S136" s="186"/>
      <c r="T136" s="186"/>
      <c r="U136" s="186"/>
      <c r="V136" s="186"/>
      <c r="W136" s="186"/>
      <c r="X136" s="186"/>
      <c r="Y136" s="186"/>
      <c r="Z136" s="186"/>
      <c r="AA136" s="186"/>
      <c r="AB136" s="186"/>
      <c r="AC136" s="186"/>
      <c r="AD136" s="186"/>
      <c r="AE136" s="186"/>
      <c r="AF136" s="186"/>
    </row>
    <row r="137" spans="10:32" s="125" customFormat="1" ht="12.75">
      <c r="J137" s="181"/>
      <c r="L137" s="164"/>
      <c r="M137" s="186"/>
      <c r="N137" s="186"/>
      <c r="O137" s="186"/>
      <c r="P137" s="186"/>
      <c r="Q137" s="186"/>
      <c r="R137" s="186"/>
      <c r="S137" s="186"/>
      <c r="T137" s="186"/>
      <c r="U137" s="186"/>
      <c r="V137" s="186"/>
      <c r="W137" s="186"/>
      <c r="X137" s="186"/>
      <c r="Y137" s="186"/>
      <c r="Z137" s="186"/>
      <c r="AA137" s="186"/>
      <c r="AB137" s="186"/>
      <c r="AC137" s="186"/>
      <c r="AD137" s="186"/>
      <c r="AE137" s="186"/>
      <c r="AF137" s="186"/>
    </row>
    <row r="138" spans="10:32" s="125" customFormat="1" ht="12.75">
      <c r="J138" s="181"/>
      <c r="L138" s="164"/>
      <c r="M138" s="186"/>
      <c r="N138" s="186"/>
      <c r="O138" s="186"/>
      <c r="P138" s="186"/>
      <c r="Q138" s="186"/>
      <c r="R138" s="186"/>
      <c r="S138" s="186"/>
      <c r="T138" s="186"/>
      <c r="U138" s="186"/>
      <c r="V138" s="186"/>
      <c r="W138" s="186"/>
      <c r="X138" s="186"/>
      <c r="Y138" s="186"/>
      <c r="Z138" s="186"/>
      <c r="AA138" s="186"/>
      <c r="AB138" s="186"/>
      <c r="AC138" s="186"/>
      <c r="AD138" s="186"/>
      <c r="AE138" s="186"/>
      <c r="AF138" s="186"/>
    </row>
    <row r="139" spans="10:32" s="125" customFormat="1" ht="12.75">
      <c r="J139" s="181"/>
      <c r="L139" s="164"/>
      <c r="M139" s="186"/>
      <c r="N139" s="186"/>
      <c r="O139" s="186"/>
      <c r="P139" s="186"/>
      <c r="Q139" s="186"/>
      <c r="R139" s="186"/>
      <c r="S139" s="186"/>
      <c r="T139" s="186"/>
      <c r="U139" s="186"/>
      <c r="V139" s="186"/>
      <c r="W139" s="186"/>
      <c r="X139" s="186"/>
      <c r="Y139" s="186"/>
      <c r="Z139" s="186"/>
      <c r="AA139" s="186"/>
      <c r="AB139" s="186"/>
      <c r="AC139" s="186"/>
      <c r="AD139" s="186"/>
      <c r="AE139" s="186"/>
      <c r="AF139" s="186"/>
    </row>
    <row r="140" spans="10:32" s="125" customFormat="1" ht="12.75">
      <c r="J140" s="181"/>
      <c r="L140" s="164"/>
      <c r="M140" s="186"/>
      <c r="N140" s="186"/>
      <c r="O140" s="186"/>
      <c r="P140" s="186"/>
      <c r="Q140" s="186"/>
      <c r="R140" s="186"/>
      <c r="S140" s="186"/>
      <c r="T140" s="186"/>
      <c r="U140" s="186"/>
      <c r="V140" s="186"/>
      <c r="W140" s="186"/>
      <c r="X140" s="186"/>
      <c r="Y140" s="186"/>
      <c r="Z140" s="186"/>
      <c r="AA140" s="186"/>
      <c r="AB140" s="186"/>
      <c r="AC140" s="186"/>
      <c r="AD140" s="186"/>
      <c r="AE140" s="186"/>
      <c r="AF140" s="186"/>
    </row>
    <row r="141" spans="10:32" s="125" customFormat="1" ht="12.75">
      <c r="J141" s="181"/>
      <c r="L141" s="164"/>
      <c r="M141" s="186"/>
      <c r="N141" s="186"/>
      <c r="O141" s="186"/>
      <c r="P141" s="186"/>
      <c r="Q141" s="186"/>
      <c r="R141" s="186"/>
      <c r="S141" s="186"/>
      <c r="T141" s="186"/>
      <c r="U141" s="186"/>
      <c r="V141" s="186"/>
      <c r="W141" s="186"/>
      <c r="X141" s="186"/>
      <c r="Y141" s="186"/>
      <c r="Z141" s="186"/>
      <c r="AA141" s="186"/>
      <c r="AB141" s="186"/>
      <c r="AC141" s="186"/>
      <c r="AD141" s="186"/>
      <c r="AE141" s="186"/>
      <c r="AF141" s="186"/>
    </row>
    <row r="142" spans="10:32" s="125" customFormat="1" ht="12.75">
      <c r="J142" s="181"/>
      <c r="L142" s="164"/>
      <c r="M142" s="186"/>
      <c r="N142" s="186"/>
      <c r="O142" s="186"/>
      <c r="P142" s="186"/>
      <c r="Q142" s="186"/>
      <c r="R142" s="186"/>
      <c r="S142" s="186"/>
      <c r="T142" s="186"/>
      <c r="U142" s="186"/>
      <c r="V142" s="186"/>
      <c r="W142" s="186"/>
      <c r="X142" s="186"/>
      <c r="Y142" s="186"/>
      <c r="Z142" s="186"/>
      <c r="AA142" s="186"/>
      <c r="AB142" s="186"/>
      <c r="AC142" s="186"/>
      <c r="AD142" s="186"/>
      <c r="AE142" s="186"/>
      <c r="AF142" s="186"/>
    </row>
    <row r="143" spans="10:32" s="125" customFormat="1" ht="12.75">
      <c r="J143" s="181"/>
      <c r="L143" s="164"/>
      <c r="M143" s="186"/>
      <c r="N143" s="186"/>
      <c r="O143" s="186"/>
      <c r="P143" s="186"/>
      <c r="Q143" s="186"/>
      <c r="R143" s="186"/>
      <c r="S143" s="186"/>
      <c r="T143" s="186"/>
      <c r="U143" s="186"/>
      <c r="V143" s="186"/>
      <c r="W143" s="186"/>
      <c r="X143" s="186"/>
      <c r="Y143" s="186"/>
      <c r="Z143" s="186"/>
      <c r="AA143" s="186"/>
      <c r="AB143" s="186"/>
      <c r="AC143" s="186"/>
      <c r="AD143" s="186"/>
      <c r="AE143" s="186"/>
      <c r="AF143" s="186"/>
    </row>
    <row r="144" spans="10:32" s="125" customFormat="1" ht="12.75">
      <c r="J144" s="181"/>
      <c r="L144" s="164"/>
      <c r="M144" s="186"/>
      <c r="N144" s="186"/>
      <c r="O144" s="186"/>
      <c r="P144" s="186"/>
      <c r="Q144" s="186"/>
      <c r="R144" s="186"/>
      <c r="S144" s="186"/>
      <c r="T144" s="186"/>
      <c r="U144" s="186"/>
      <c r="V144" s="186"/>
      <c r="W144" s="186"/>
      <c r="X144" s="186"/>
      <c r="Y144" s="186"/>
      <c r="Z144" s="186"/>
      <c r="AA144" s="186"/>
      <c r="AB144" s="186"/>
      <c r="AC144" s="186"/>
      <c r="AD144" s="186"/>
      <c r="AE144" s="186"/>
      <c r="AF144" s="186"/>
    </row>
    <row r="145" spans="10:32" s="125" customFormat="1" ht="12.75">
      <c r="J145" s="181"/>
      <c r="L145" s="164"/>
      <c r="M145" s="186"/>
      <c r="N145" s="186"/>
      <c r="O145" s="186"/>
      <c r="P145" s="186"/>
      <c r="Q145" s="186"/>
      <c r="R145" s="186"/>
      <c r="S145" s="186"/>
      <c r="T145" s="186"/>
      <c r="U145" s="186"/>
      <c r="V145" s="186"/>
      <c r="W145" s="186"/>
      <c r="X145" s="186"/>
      <c r="Y145" s="186"/>
      <c r="Z145" s="186"/>
      <c r="AA145" s="186"/>
      <c r="AB145" s="186"/>
      <c r="AC145" s="186"/>
      <c r="AD145" s="186"/>
      <c r="AE145" s="186"/>
      <c r="AF145" s="186"/>
    </row>
    <row r="146" spans="10:32" s="125" customFormat="1" ht="12.75">
      <c r="J146" s="181"/>
      <c r="L146" s="164"/>
      <c r="M146" s="186"/>
      <c r="N146" s="186"/>
      <c r="O146" s="186"/>
      <c r="P146" s="186"/>
      <c r="Q146" s="186"/>
      <c r="R146" s="186"/>
      <c r="S146" s="186"/>
      <c r="T146" s="186"/>
      <c r="U146" s="186"/>
      <c r="V146" s="186"/>
      <c r="W146" s="186"/>
      <c r="X146" s="186"/>
      <c r="Y146" s="186"/>
      <c r="Z146" s="186"/>
      <c r="AA146" s="186"/>
      <c r="AB146" s="186"/>
      <c r="AC146" s="186"/>
      <c r="AD146" s="186"/>
      <c r="AE146" s="186"/>
      <c r="AF146" s="186"/>
    </row>
    <row r="147" spans="10:32" s="125" customFormat="1" ht="12.75">
      <c r="J147" s="181"/>
      <c r="L147" s="164"/>
      <c r="M147" s="186"/>
      <c r="N147" s="186"/>
      <c r="O147" s="186"/>
      <c r="P147" s="186"/>
      <c r="Q147" s="186"/>
      <c r="R147" s="186"/>
      <c r="S147" s="186"/>
      <c r="T147" s="186"/>
      <c r="U147" s="186"/>
      <c r="V147" s="186"/>
      <c r="W147" s="186"/>
      <c r="X147" s="186"/>
      <c r="Y147" s="186"/>
      <c r="Z147" s="186"/>
      <c r="AA147" s="186"/>
      <c r="AB147" s="186"/>
      <c r="AC147" s="186"/>
      <c r="AD147" s="186"/>
      <c r="AE147" s="186"/>
      <c r="AF147" s="186"/>
    </row>
    <row r="148" spans="10:32" s="125" customFormat="1" ht="12.75">
      <c r="J148" s="181"/>
      <c r="L148" s="164"/>
      <c r="M148" s="186"/>
      <c r="N148" s="186"/>
      <c r="O148" s="186"/>
      <c r="P148" s="186"/>
      <c r="Q148" s="186"/>
      <c r="R148" s="186"/>
      <c r="S148" s="186"/>
      <c r="T148" s="186"/>
      <c r="U148" s="186"/>
      <c r="V148" s="186"/>
      <c r="W148" s="186"/>
      <c r="X148" s="186"/>
      <c r="Y148" s="186"/>
      <c r="Z148" s="186"/>
      <c r="AA148" s="186"/>
      <c r="AB148" s="186"/>
      <c r="AC148" s="186"/>
      <c r="AD148" s="186"/>
      <c r="AE148" s="186"/>
      <c r="AF148" s="186"/>
    </row>
    <row r="149" spans="10:32" s="125" customFormat="1" ht="12.75">
      <c r="J149" s="181"/>
      <c r="L149" s="164"/>
      <c r="M149" s="186"/>
      <c r="N149" s="186"/>
      <c r="O149" s="186"/>
      <c r="P149" s="186"/>
      <c r="Q149" s="186"/>
      <c r="R149" s="186"/>
      <c r="S149" s="186"/>
      <c r="T149" s="186"/>
      <c r="U149" s="186"/>
      <c r="V149" s="186"/>
      <c r="W149" s="186"/>
      <c r="X149" s="186"/>
      <c r="Y149" s="186"/>
      <c r="Z149" s="186"/>
      <c r="AA149" s="186"/>
      <c r="AB149" s="186"/>
      <c r="AC149" s="186"/>
      <c r="AD149" s="186"/>
      <c r="AE149" s="186"/>
      <c r="AF149" s="186"/>
    </row>
    <row r="150" spans="10:32" s="125" customFormat="1" ht="12.75">
      <c r="J150" s="181"/>
      <c r="L150" s="164"/>
      <c r="M150" s="186"/>
      <c r="N150" s="186"/>
      <c r="O150" s="186"/>
      <c r="P150" s="186"/>
      <c r="Q150" s="186"/>
      <c r="R150" s="186"/>
      <c r="S150" s="186"/>
      <c r="T150" s="186"/>
      <c r="U150" s="186"/>
      <c r="V150" s="186"/>
      <c r="W150" s="186"/>
      <c r="X150" s="186"/>
      <c r="Y150" s="186"/>
      <c r="Z150" s="186"/>
      <c r="AA150" s="186"/>
      <c r="AB150" s="186"/>
      <c r="AC150" s="186"/>
      <c r="AD150" s="186"/>
      <c r="AE150" s="186"/>
      <c r="AF150" s="186"/>
    </row>
    <row r="151" spans="10:32" s="125" customFormat="1" ht="12.75">
      <c r="J151" s="181"/>
      <c r="L151" s="164"/>
      <c r="M151" s="186"/>
      <c r="N151" s="186"/>
      <c r="O151" s="186"/>
      <c r="P151" s="186"/>
      <c r="Q151" s="186"/>
      <c r="R151" s="186"/>
      <c r="S151" s="186"/>
      <c r="T151" s="186"/>
      <c r="U151" s="186"/>
      <c r="V151" s="186"/>
      <c r="W151" s="186"/>
      <c r="X151" s="186"/>
      <c r="Y151" s="186"/>
      <c r="Z151" s="186"/>
      <c r="AA151" s="186"/>
      <c r="AB151" s="186"/>
      <c r="AC151" s="186"/>
      <c r="AD151" s="186"/>
      <c r="AE151" s="186"/>
      <c r="AF151" s="186"/>
    </row>
    <row r="152" spans="10:32" s="125" customFormat="1" ht="12.75">
      <c r="J152" s="181"/>
      <c r="L152" s="164"/>
      <c r="M152" s="186"/>
      <c r="N152" s="186"/>
      <c r="O152" s="186"/>
      <c r="P152" s="186"/>
      <c r="Q152" s="186"/>
      <c r="R152" s="186"/>
      <c r="S152" s="186"/>
      <c r="T152" s="186"/>
      <c r="U152" s="186"/>
      <c r="V152" s="186"/>
      <c r="W152" s="186"/>
      <c r="X152" s="186"/>
      <c r="Y152" s="186"/>
      <c r="Z152" s="186"/>
      <c r="AA152" s="186"/>
      <c r="AB152" s="186"/>
      <c r="AC152" s="186"/>
      <c r="AD152" s="186"/>
      <c r="AE152" s="186"/>
      <c r="AF152" s="186"/>
    </row>
    <row r="153" spans="10:32" s="125" customFormat="1" ht="12.75">
      <c r="J153" s="181"/>
      <c r="L153" s="164"/>
      <c r="M153" s="186"/>
      <c r="N153" s="186"/>
      <c r="O153" s="186"/>
      <c r="P153" s="186"/>
      <c r="Q153" s="186"/>
      <c r="R153" s="186"/>
      <c r="S153" s="186"/>
      <c r="T153" s="186"/>
      <c r="U153" s="186"/>
      <c r="V153" s="186"/>
      <c r="W153" s="186"/>
      <c r="X153" s="186"/>
      <c r="Y153" s="186"/>
      <c r="Z153" s="186"/>
      <c r="AA153" s="186"/>
      <c r="AB153" s="186"/>
      <c r="AC153" s="186"/>
      <c r="AD153" s="186"/>
      <c r="AE153" s="186"/>
      <c r="AF153" s="186"/>
    </row>
    <row r="154" spans="10:32" s="125" customFormat="1" ht="12.75">
      <c r="J154" s="181"/>
      <c r="L154" s="164"/>
      <c r="M154" s="186"/>
      <c r="N154" s="186"/>
      <c r="O154" s="186"/>
      <c r="P154" s="186"/>
      <c r="Q154" s="186"/>
      <c r="R154" s="186"/>
      <c r="S154" s="186"/>
      <c r="T154" s="186"/>
      <c r="U154" s="186"/>
      <c r="V154" s="186"/>
      <c r="W154" s="186"/>
      <c r="X154" s="186"/>
      <c r="Y154" s="186"/>
      <c r="Z154" s="186"/>
      <c r="AA154" s="186"/>
      <c r="AB154" s="186"/>
      <c r="AC154" s="186"/>
      <c r="AD154" s="186"/>
      <c r="AE154" s="186"/>
      <c r="AF154" s="186"/>
    </row>
    <row r="155" spans="10:32" s="125" customFormat="1" ht="12.75">
      <c r="J155" s="181"/>
      <c r="L155" s="164"/>
      <c r="M155" s="186"/>
      <c r="N155" s="186"/>
      <c r="O155" s="186"/>
      <c r="P155" s="186"/>
      <c r="Q155" s="186"/>
      <c r="R155" s="186"/>
      <c r="S155" s="186"/>
      <c r="T155" s="186"/>
      <c r="U155" s="186"/>
      <c r="V155" s="186"/>
      <c r="W155" s="186"/>
      <c r="X155" s="186"/>
      <c r="Y155" s="186"/>
      <c r="Z155" s="186"/>
      <c r="AA155" s="186"/>
      <c r="AB155" s="186"/>
      <c r="AC155" s="186"/>
      <c r="AD155" s="186"/>
      <c r="AE155" s="186"/>
      <c r="AF155" s="186"/>
    </row>
    <row r="156" spans="10:32" s="125" customFormat="1" ht="12.75">
      <c r="J156" s="181"/>
      <c r="L156" s="164"/>
      <c r="M156" s="186"/>
      <c r="N156" s="186"/>
      <c r="O156" s="186"/>
      <c r="P156" s="186"/>
      <c r="Q156" s="186"/>
      <c r="R156" s="186"/>
      <c r="S156" s="186"/>
      <c r="T156" s="186"/>
      <c r="U156" s="186"/>
      <c r="V156" s="186"/>
      <c r="W156" s="186"/>
      <c r="X156" s="186"/>
      <c r="Y156" s="186"/>
      <c r="Z156" s="186"/>
      <c r="AA156" s="186"/>
      <c r="AB156" s="186"/>
      <c r="AC156" s="186"/>
      <c r="AD156" s="186"/>
      <c r="AE156" s="186"/>
      <c r="AF156" s="186"/>
    </row>
    <row r="157" spans="10:32" s="125" customFormat="1" ht="12.75">
      <c r="J157" s="181"/>
      <c r="L157" s="164"/>
      <c r="M157" s="186"/>
      <c r="N157" s="186"/>
      <c r="O157" s="186"/>
      <c r="P157" s="186"/>
      <c r="Q157" s="186"/>
      <c r="R157" s="186"/>
      <c r="S157" s="186"/>
      <c r="T157" s="186"/>
      <c r="U157" s="186"/>
      <c r="V157" s="186"/>
      <c r="W157" s="186"/>
      <c r="X157" s="186"/>
      <c r="Y157" s="186"/>
      <c r="Z157" s="186"/>
      <c r="AA157" s="186"/>
      <c r="AB157" s="186"/>
      <c r="AC157" s="186"/>
      <c r="AD157" s="186"/>
      <c r="AE157" s="186"/>
      <c r="AF157" s="186"/>
    </row>
    <row r="158" spans="10:32" s="125" customFormat="1" ht="12.75">
      <c r="J158" s="181"/>
      <c r="L158" s="164"/>
      <c r="M158" s="186"/>
      <c r="N158" s="186"/>
      <c r="O158" s="186"/>
      <c r="P158" s="186"/>
      <c r="Q158" s="186"/>
      <c r="R158" s="186"/>
      <c r="S158" s="186"/>
      <c r="T158" s="186"/>
      <c r="U158" s="186"/>
      <c r="V158" s="186"/>
      <c r="W158" s="186"/>
      <c r="X158" s="186"/>
      <c r="Y158" s="186"/>
      <c r="Z158" s="186"/>
      <c r="AA158" s="186"/>
      <c r="AB158" s="186"/>
      <c r="AC158" s="186"/>
      <c r="AD158" s="186"/>
      <c r="AE158" s="186"/>
      <c r="AF158" s="186"/>
    </row>
    <row r="159" spans="10:32" s="125" customFormat="1" ht="12.75">
      <c r="J159" s="181"/>
      <c r="L159" s="164"/>
      <c r="M159" s="186"/>
      <c r="N159" s="186"/>
      <c r="O159" s="186"/>
      <c r="P159" s="186"/>
      <c r="Q159" s="186"/>
      <c r="R159" s="186"/>
      <c r="S159" s="186"/>
      <c r="T159" s="186"/>
      <c r="U159" s="186"/>
      <c r="V159" s="186"/>
      <c r="W159" s="186"/>
      <c r="X159" s="186"/>
      <c r="Y159" s="186"/>
      <c r="Z159" s="186"/>
      <c r="AA159" s="186"/>
      <c r="AB159" s="186"/>
      <c r="AC159" s="186"/>
      <c r="AD159" s="186"/>
      <c r="AE159" s="186"/>
      <c r="AF159" s="186"/>
    </row>
    <row r="160" spans="10:32" s="125" customFormat="1" ht="12.75">
      <c r="J160" s="181"/>
      <c r="L160" s="164"/>
      <c r="M160" s="186"/>
      <c r="N160" s="186"/>
      <c r="O160" s="186"/>
      <c r="P160" s="186"/>
      <c r="Q160" s="186"/>
      <c r="R160" s="186"/>
      <c r="S160" s="186"/>
      <c r="T160" s="186"/>
      <c r="U160" s="186"/>
      <c r="V160" s="186"/>
      <c r="W160" s="186"/>
      <c r="X160" s="186"/>
      <c r="Y160" s="186"/>
      <c r="Z160" s="186"/>
      <c r="AA160" s="186"/>
      <c r="AB160" s="186"/>
      <c r="AC160" s="186"/>
      <c r="AD160" s="186"/>
      <c r="AE160" s="186"/>
      <c r="AF160" s="186"/>
    </row>
    <row r="161" spans="10:32" s="125" customFormat="1" ht="12.75">
      <c r="J161" s="181"/>
      <c r="L161" s="164"/>
      <c r="M161" s="186"/>
      <c r="N161" s="186"/>
      <c r="O161" s="186"/>
      <c r="P161" s="186"/>
      <c r="Q161" s="186"/>
      <c r="R161" s="186"/>
      <c r="S161" s="186"/>
      <c r="T161" s="186"/>
      <c r="U161" s="186"/>
      <c r="V161" s="186"/>
      <c r="W161" s="186"/>
      <c r="X161" s="186"/>
      <c r="Y161" s="186"/>
      <c r="Z161" s="186"/>
      <c r="AA161" s="186"/>
      <c r="AB161" s="186"/>
      <c r="AC161" s="186"/>
      <c r="AD161" s="186"/>
      <c r="AE161" s="186"/>
      <c r="AF161" s="186"/>
    </row>
    <row r="162" spans="10:32" s="125" customFormat="1" ht="12.75">
      <c r="J162" s="181"/>
      <c r="L162" s="164"/>
      <c r="M162" s="186"/>
      <c r="N162" s="186"/>
      <c r="O162" s="186"/>
      <c r="P162" s="186"/>
      <c r="Q162" s="186"/>
      <c r="R162" s="186"/>
      <c r="S162" s="186"/>
      <c r="T162" s="186"/>
      <c r="U162" s="186"/>
      <c r="V162" s="186"/>
      <c r="W162" s="186"/>
      <c r="X162" s="186"/>
      <c r="Y162" s="186"/>
      <c r="Z162" s="186"/>
      <c r="AA162" s="186"/>
      <c r="AB162" s="186"/>
      <c r="AC162" s="186"/>
      <c r="AD162" s="186"/>
      <c r="AE162" s="186"/>
      <c r="AF162" s="186"/>
    </row>
    <row r="163" spans="10:32" s="125" customFormat="1" ht="12.75">
      <c r="J163" s="181"/>
      <c r="L163" s="164"/>
      <c r="M163" s="186"/>
      <c r="N163" s="186"/>
      <c r="O163" s="186"/>
      <c r="P163" s="186"/>
      <c r="Q163" s="186"/>
      <c r="R163" s="186"/>
      <c r="S163" s="186"/>
      <c r="T163" s="186"/>
      <c r="U163" s="186"/>
      <c r="V163" s="186"/>
      <c r="W163" s="186"/>
      <c r="X163" s="186"/>
      <c r="Y163" s="186"/>
      <c r="Z163" s="186"/>
      <c r="AA163" s="186"/>
      <c r="AB163" s="186"/>
      <c r="AC163" s="186"/>
      <c r="AD163" s="186"/>
      <c r="AE163" s="186"/>
      <c r="AF163" s="186"/>
    </row>
    <row r="164" spans="10:32" s="125" customFormat="1" ht="12.75">
      <c r="J164" s="181"/>
      <c r="L164" s="164"/>
      <c r="M164" s="186"/>
      <c r="N164" s="186"/>
      <c r="O164" s="186"/>
      <c r="P164" s="186"/>
      <c r="Q164" s="186"/>
      <c r="R164" s="186"/>
      <c r="S164" s="186"/>
      <c r="T164" s="186"/>
      <c r="U164" s="186"/>
      <c r="V164" s="186"/>
      <c r="W164" s="186"/>
      <c r="X164" s="186"/>
      <c r="Y164" s="186"/>
      <c r="Z164" s="186"/>
      <c r="AA164" s="186"/>
      <c r="AB164" s="186"/>
      <c r="AC164" s="186"/>
      <c r="AD164" s="186"/>
      <c r="AE164" s="186"/>
      <c r="AF164" s="186"/>
    </row>
    <row r="165" spans="10:32" s="125" customFormat="1" ht="12.75">
      <c r="J165" s="181"/>
      <c r="L165" s="164"/>
      <c r="M165" s="186"/>
      <c r="N165" s="186"/>
      <c r="O165" s="186"/>
      <c r="P165" s="186"/>
      <c r="Q165" s="186"/>
      <c r="R165" s="186"/>
      <c r="S165" s="186"/>
      <c r="T165" s="186"/>
      <c r="U165" s="186"/>
      <c r="V165" s="186"/>
      <c r="W165" s="186"/>
      <c r="X165" s="186"/>
      <c r="Y165" s="186"/>
      <c r="Z165" s="186"/>
      <c r="AA165" s="186"/>
      <c r="AB165" s="186"/>
      <c r="AC165" s="186"/>
      <c r="AD165" s="186"/>
      <c r="AE165" s="186"/>
      <c r="AF165" s="186"/>
    </row>
    <row r="166" spans="10:32" s="125" customFormat="1" ht="12.75">
      <c r="J166" s="181"/>
      <c r="L166" s="164"/>
      <c r="M166" s="186"/>
      <c r="N166" s="186"/>
      <c r="O166" s="186"/>
      <c r="P166" s="186"/>
      <c r="Q166" s="186"/>
      <c r="R166" s="186"/>
      <c r="S166" s="186"/>
      <c r="T166" s="186"/>
      <c r="U166" s="186"/>
      <c r="V166" s="186"/>
      <c r="W166" s="186"/>
      <c r="X166" s="186"/>
      <c r="Y166" s="186"/>
      <c r="Z166" s="186"/>
      <c r="AA166" s="186"/>
      <c r="AB166" s="186"/>
      <c r="AC166" s="186"/>
      <c r="AD166" s="186"/>
      <c r="AE166" s="186"/>
      <c r="AF166" s="186"/>
    </row>
    <row r="167" spans="10:32" s="125" customFormat="1" ht="12.75">
      <c r="J167" s="181"/>
      <c r="L167" s="164"/>
      <c r="M167" s="186"/>
      <c r="N167" s="186"/>
      <c r="O167" s="186"/>
      <c r="P167" s="186"/>
      <c r="Q167" s="186"/>
      <c r="R167" s="186"/>
      <c r="S167" s="186"/>
      <c r="T167" s="186"/>
      <c r="U167" s="186"/>
      <c r="V167" s="186"/>
      <c r="W167" s="186"/>
      <c r="X167" s="186"/>
      <c r="Y167" s="186"/>
      <c r="Z167" s="186"/>
      <c r="AA167" s="186"/>
      <c r="AB167" s="186"/>
      <c r="AC167" s="186"/>
      <c r="AD167" s="186"/>
      <c r="AE167" s="186"/>
      <c r="AF167" s="186"/>
    </row>
    <row r="168" spans="10:32" s="125" customFormat="1" ht="12.75">
      <c r="J168" s="181"/>
      <c r="L168" s="164"/>
      <c r="M168" s="186"/>
      <c r="N168" s="186"/>
      <c r="O168" s="186"/>
      <c r="P168" s="186"/>
      <c r="Q168" s="186"/>
      <c r="R168" s="186"/>
      <c r="S168" s="186"/>
      <c r="T168" s="186"/>
      <c r="U168" s="186"/>
      <c r="V168" s="186"/>
      <c r="W168" s="186"/>
      <c r="X168" s="186"/>
      <c r="Y168" s="186"/>
      <c r="Z168" s="186"/>
      <c r="AA168" s="186"/>
      <c r="AB168" s="186"/>
      <c r="AC168" s="186"/>
      <c r="AD168" s="186"/>
      <c r="AE168" s="186"/>
      <c r="AF168" s="186"/>
    </row>
    <row r="169" spans="10:32" s="125" customFormat="1" ht="12.75">
      <c r="J169" s="181"/>
      <c r="L169" s="164"/>
      <c r="M169" s="186"/>
      <c r="N169" s="186"/>
      <c r="O169" s="186"/>
      <c r="P169" s="186"/>
      <c r="Q169" s="186"/>
      <c r="R169" s="186"/>
      <c r="S169" s="186"/>
      <c r="T169" s="186"/>
      <c r="U169" s="186"/>
      <c r="V169" s="186"/>
      <c r="W169" s="186"/>
      <c r="X169" s="186"/>
      <c r="Y169" s="186"/>
      <c r="Z169" s="186"/>
      <c r="AA169" s="186"/>
      <c r="AB169" s="186"/>
      <c r="AC169" s="186"/>
      <c r="AD169" s="186"/>
      <c r="AE169" s="186"/>
      <c r="AF169" s="186"/>
    </row>
  </sheetData>
  <sheetProtection password="CC01" sheet="1" objects="1" scenarios="1" selectLockedCells="1"/>
  <mergeCells count="113">
    <mergeCell ref="A9:D9"/>
    <mergeCell ref="A16:H16"/>
    <mergeCell ref="B18:H18"/>
    <mergeCell ref="B19:H19"/>
    <mergeCell ref="B23:H23"/>
    <mergeCell ref="B17:H17"/>
    <mergeCell ref="B20:H20"/>
    <mergeCell ref="B22:H22"/>
    <mergeCell ref="B21:H21"/>
    <mergeCell ref="A15:L15"/>
    <mergeCell ref="A14:L14"/>
    <mergeCell ref="B36:H36"/>
    <mergeCell ref="B37:H37"/>
    <mergeCell ref="B56:H56"/>
    <mergeCell ref="C100:K100"/>
    <mergeCell ref="C98:K98"/>
    <mergeCell ref="B95:H95"/>
    <mergeCell ref="B96:H96"/>
    <mergeCell ref="B90:H90"/>
    <mergeCell ref="A92:H92"/>
    <mergeCell ref="B93:H93"/>
    <mergeCell ref="B94:H94"/>
    <mergeCell ref="B57:H57"/>
    <mergeCell ref="A40:H40"/>
    <mergeCell ref="A52:H52"/>
    <mergeCell ref="B54:H54"/>
    <mergeCell ref="B41:H41"/>
    <mergeCell ref="B42:H42"/>
    <mergeCell ref="B43:H43"/>
    <mergeCell ref="B44:H44"/>
    <mergeCell ref="A46:H46"/>
    <mergeCell ref="B47:H47"/>
    <mergeCell ref="B48:H48"/>
    <mergeCell ref="B49:H49"/>
    <mergeCell ref="B50:H50"/>
    <mergeCell ref="B27:H27"/>
    <mergeCell ref="B28:H28"/>
    <mergeCell ref="B29:H29"/>
    <mergeCell ref="B26:H26"/>
    <mergeCell ref="B24:H24"/>
    <mergeCell ref="B25:H25"/>
    <mergeCell ref="A113:F113"/>
    <mergeCell ref="A102:L102"/>
    <mergeCell ref="A103:L103"/>
    <mergeCell ref="H109:L109"/>
    <mergeCell ref="A104:L104"/>
    <mergeCell ref="A107:K107"/>
    <mergeCell ref="A109:F109"/>
    <mergeCell ref="A106:L106"/>
    <mergeCell ref="I113:L113"/>
    <mergeCell ref="A110:F110"/>
    <mergeCell ref="A111:F111"/>
    <mergeCell ref="A112:F112"/>
    <mergeCell ref="I112:L112"/>
    <mergeCell ref="H110:L110"/>
    <mergeCell ref="H111:L111"/>
    <mergeCell ref="A89:H89"/>
    <mergeCell ref="A101:G101"/>
    <mergeCell ref="H101:K101"/>
    <mergeCell ref="A1:F1"/>
    <mergeCell ref="I3:J3"/>
    <mergeCell ref="K3:L3"/>
    <mergeCell ref="A2:F2"/>
    <mergeCell ref="A3:D3"/>
    <mergeCell ref="I1:L1"/>
    <mergeCell ref="B58:H58"/>
    <mergeCell ref="A86:H86"/>
    <mergeCell ref="B87:H87"/>
    <mergeCell ref="A5:D5"/>
    <mergeCell ref="I5:L7"/>
    <mergeCell ref="A7:D7"/>
    <mergeCell ref="I9:L9"/>
    <mergeCell ref="I11:L11"/>
    <mergeCell ref="B11:E11"/>
    <mergeCell ref="B32:H32"/>
    <mergeCell ref="B55:H55"/>
    <mergeCell ref="B53:H53"/>
    <mergeCell ref="A31:H31"/>
    <mergeCell ref="A34:H34"/>
    <mergeCell ref="B35:H35"/>
    <mergeCell ref="B38:H38"/>
    <mergeCell ref="A60:H60"/>
    <mergeCell ref="E67:H67"/>
    <mergeCell ref="E68:H68"/>
    <mergeCell ref="B61:D64"/>
    <mergeCell ref="B65:D68"/>
    <mergeCell ref="E74:H74"/>
    <mergeCell ref="E75:H75"/>
    <mergeCell ref="E76:H76"/>
    <mergeCell ref="E61:H61"/>
    <mergeCell ref="E62:H62"/>
    <mergeCell ref="E63:H63"/>
    <mergeCell ref="E64:H64"/>
    <mergeCell ref="E65:H65"/>
    <mergeCell ref="E66:H66"/>
    <mergeCell ref="B69:D72"/>
    <mergeCell ref="E69:H69"/>
    <mergeCell ref="E70:H70"/>
    <mergeCell ref="E71:H71"/>
    <mergeCell ref="E72:H72"/>
    <mergeCell ref="A105:L105"/>
    <mergeCell ref="E79:H79"/>
    <mergeCell ref="E80:H80"/>
    <mergeCell ref="B81:D84"/>
    <mergeCell ref="E81:H81"/>
    <mergeCell ref="E82:H82"/>
    <mergeCell ref="E83:H83"/>
    <mergeCell ref="E84:H84"/>
    <mergeCell ref="B73:D76"/>
    <mergeCell ref="E73:H73"/>
    <mergeCell ref="B77:D80"/>
    <mergeCell ref="E77:H77"/>
    <mergeCell ref="E78:H78"/>
  </mergeCells>
  <printOptions horizontalCentered="1"/>
  <pageMargins left="0.39314960629921264" right="0.39000000000000007" top="0.5462992125984252" bottom="0.5131496062992126" header="0.2" footer="0.2"/>
  <pageSetup fitToHeight="3" fitToWidth="1" horizontalDpi="600" verticalDpi="600" orientation="portrait" paperSize="9" scale="7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МКВ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 Глебов</dc:creator>
  <cp:keywords/>
  <dc:description/>
  <cp:lastModifiedBy>пользователь Microsoft Office</cp:lastModifiedBy>
  <cp:lastPrinted>2018-10-18T08:35:05Z</cp:lastPrinted>
  <dcterms:created xsi:type="dcterms:W3CDTF">2014-09-05T08:01:14Z</dcterms:created>
  <dcterms:modified xsi:type="dcterms:W3CDTF">2018-10-18T08:39:39Z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